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45" yWindow="60" windowWidth="8010" windowHeight="8820" activeTab="0"/>
  </bookViews>
  <sheets>
    <sheet name="Summary" sheetId="1" r:id="rId1"/>
    <sheet name="52671-A" sheetId="2" r:id="rId2"/>
    <sheet name="52671-B" sheetId="3" r:id="rId3"/>
    <sheet name="52671-C" sheetId="4" r:id="rId4"/>
    <sheet name="52671-D" sheetId="5" r:id="rId5"/>
  </sheets>
  <definedNames>
    <definedName name="_xlnm.Print_Area" localSheetId="1">'52671-A'!$A$1:$E$21</definedName>
    <definedName name="_xlnm.Print_Area" localSheetId="2">'52671-B'!$A$1:$D$18</definedName>
    <definedName name="_xlnm.Print_Area" localSheetId="4">'52671-D'!$A$1:$J$15</definedName>
    <definedName name="_xlnm.Print_Area" localSheetId="0">'Summary'!$A$1:$J$95</definedName>
  </definedNames>
  <calcPr fullCalcOnLoad="1"/>
</workbook>
</file>

<file path=xl/sharedStrings.xml><?xml version="1.0" encoding="utf-8"?>
<sst xmlns="http://schemas.openxmlformats.org/spreadsheetml/2006/main" count="428" uniqueCount="178">
  <si>
    <t>Special Claims Schedule</t>
  </si>
  <si>
    <t>HUD-52670-A Part 2</t>
  </si>
  <si>
    <t>Field #</t>
  </si>
  <si>
    <t>NA</t>
  </si>
  <si>
    <t>Round to the dollar</t>
  </si>
  <si>
    <t>Totals</t>
  </si>
  <si>
    <t>Special Claims for Unpaid Rent/Damages</t>
  </si>
  <si>
    <t>HUD-52671-A</t>
  </si>
  <si>
    <t>Round to the penny</t>
  </si>
  <si>
    <t>Note: By definition monthly contract rent is a whole dollar amount</t>
  </si>
  <si>
    <t>Special Claims for Vacancies During Rent-up</t>
  </si>
  <si>
    <t>HUD-52671-B</t>
  </si>
  <si>
    <t>0.80 or 0.50</t>
  </si>
  <si>
    <t>Total</t>
  </si>
  <si>
    <t>Special Claims for Regular Vacancies</t>
  </si>
  <si>
    <t>HUD-52671-C</t>
  </si>
  <si>
    <t>Special Claims for Debt Service</t>
  </si>
  <si>
    <t>HUD-52671-D</t>
  </si>
  <si>
    <t>A</t>
  </si>
  <si>
    <t>B</t>
  </si>
  <si>
    <t>C</t>
  </si>
  <si>
    <t>Unpaid Rent</t>
  </si>
  <si>
    <t>Damages</t>
  </si>
  <si>
    <t>Rent Up</t>
  </si>
  <si>
    <t>Regular Vacancies</t>
  </si>
  <si>
    <t>Debt Service</t>
  </si>
  <si>
    <t>Deposit collected</t>
  </si>
  <si>
    <t>Interest earned</t>
  </si>
  <si>
    <t>Money collected</t>
  </si>
  <si>
    <t>Monthly contract rent</t>
  </si>
  <si>
    <t>Cost of damages</t>
  </si>
  <si>
    <t># of days vacant</t>
  </si>
  <si>
    <t>Daily rent</t>
  </si>
  <si>
    <t>Product of 1 and 2</t>
  </si>
  <si>
    <t>HUD's Limitation</t>
  </si>
  <si>
    <t>Amount Claimed</t>
  </si>
  <si>
    <t>Contract Rent</t>
  </si>
  <si>
    <t>Daily contract rent</t>
  </si>
  <si>
    <t>Field 6 * 8</t>
  </si>
  <si>
    <t>Field 9 * .8 or .5</t>
  </si>
  <si>
    <t>Deposits paid</t>
  </si>
  <si>
    <t>Field 11 - Field 9</t>
  </si>
  <si>
    <t>Daily assistance</t>
  </si>
  <si>
    <t>Field 18 * 19</t>
  </si>
  <si>
    <t>Field 22 * 23</t>
  </si>
  <si>
    <t>Field 24 * .8</t>
  </si>
  <si>
    <t>Field 20 + 25</t>
  </si>
  <si>
    <t>Amounts paid</t>
  </si>
  <si>
    <t>Lesser of 10 and 12 (Claim amount)</t>
  </si>
  <si>
    <t>Field 26 - 27 (Claim amount)</t>
  </si>
  <si>
    <t>Daily Debt Service</t>
  </si>
  <si>
    <t>Days vacant</t>
  </si>
  <si>
    <t>Amount Claimed (1 * 2)</t>
  </si>
  <si>
    <t>Operating Loss</t>
  </si>
  <si>
    <t>Lesser of A or B (Claim amount)</t>
  </si>
  <si>
    <t>The value of A on the last page will be the total of all pages.</t>
  </si>
  <si>
    <t>Note: If there are multiple pages, enter the claim amount C only on the last page.</t>
  </si>
  <si>
    <t>Enter on the HUD-52670-A Part 2 in Column 6</t>
  </si>
  <si>
    <t>Note: This is a page total.  If there are multiple pages, enter the grand total of all pages on the Claims Schedule in Column 5.</t>
  </si>
  <si>
    <t>In other words, only a single number is entered on the Claims Schedule no matter how many 52671-B forms are part of the batch.</t>
  </si>
  <si>
    <t>Note: If there are multiple pages, enter the running total on each page in A (Page 2 = Page 1+Page 2 etc.)</t>
  </si>
  <si>
    <t>Note: This amount C (the lesser of A or B) is entered on the Claims Schedule in Column 7</t>
  </si>
  <si>
    <t>Note: if there are multiple schedule pages, the Totals fields will be running totals with the grand total appearing on the last page.</t>
  </si>
  <si>
    <t>Note: If there are multiple pages, enter the operating loss B only on the last page.</t>
  </si>
  <si>
    <t>The expression "round to the penny" may also mean "enter to the penny" depending on the field.</t>
  </si>
  <si>
    <t>Only one line on the form will have a number representing the total of all Rent Up pages.</t>
  </si>
  <si>
    <t>Only one line on the form will have a number representing the total of all Debt Service pages.</t>
  </si>
  <si>
    <t>HOH Name</t>
  </si>
  <si>
    <t>Unit Number</t>
  </si>
  <si>
    <t>Rounding Rule</t>
  </si>
  <si>
    <t>Tenant's move-out date</t>
  </si>
  <si>
    <t>No. days taken to clean/repair unit</t>
  </si>
  <si>
    <t>Date unit ready  for occupancy</t>
  </si>
  <si>
    <t>Date unit ready for occup + 59 days</t>
  </si>
  <si>
    <t>Date unit was re-rented</t>
  </si>
  <si>
    <t>No. of days vacant</t>
  </si>
  <si>
    <t>Last day of mo.</t>
  </si>
  <si>
    <t># days vacant in first month</t>
  </si>
  <si>
    <t>Note: Fill only when there is a value in column 3, 4 or  6.</t>
  </si>
  <si>
    <t>Day of second month unit was rerented</t>
  </si>
  <si>
    <t>Field 21 minus 1 or actual days vacant</t>
  </si>
  <si>
    <t>Special Claims for Vacancies During  Rent-up</t>
  </si>
  <si>
    <t>Special Claims  for  Regular Vacancies</t>
  </si>
  <si>
    <t>Period Vacant</t>
  </si>
  <si>
    <t>From (Date)</t>
  </si>
  <si>
    <t>To (Date)</t>
  </si>
  <si>
    <t>No of days vacant</t>
  </si>
  <si>
    <t>Daily debt service</t>
  </si>
  <si>
    <t>Amount claimed</t>
  </si>
  <si>
    <t>Round to penny</t>
  </si>
  <si>
    <t>The From date starts the day after the end of the 60-day Regular Vacancy claim period</t>
  </si>
  <si>
    <t>The # of days vacant is a maximum of 365 or 366 days depending on whether a leap year is involved.</t>
  </si>
  <si>
    <t>The rounding step in only necessary if the user enters the debt service to more than 2 decimals</t>
  </si>
  <si>
    <t>If this is a calculated value, round to the penny before filling this field</t>
  </si>
  <si>
    <t>If this value is 0, a claim for damages may not be filed</t>
  </si>
  <si>
    <t>If this value is 0, a claim for unpaid rent or damages may not be filed</t>
  </si>
  <si>
    <t>Maximum of 60 days</t>
  </si>
  <si>
    <t># of days in the month</t>
  </si>
  <si>
    <t>The later of the effective date of the contract or the permission to occupy date</t>
  </si>
  <si>
    <t>Days in move-out month</t>
  </si>
  <si>
    <t>Assistance amount on MO date</t>
  </si>
  <si>
    <t>Calculated</t>
  </si>
  <si>
    <t>Mult by</t>
  </si>
  <si>
    <t>Enter on Claims Schedule</t>
  </si>
  <si>
    <t>Contract Rent on MO date</t>
  </si>
  <si>
    <t>PRAC only</t>
  </si>
  <si>
    <t>The grand total is calculated to the penny and then rounded to the dollar before entering on the schedule.</t>
  </si>
  <si>
    <t>Wherever a calculation involves multiplication or division follow the usual procedure of calculating to 6 decimals and then rounding to the penny.</t>
  </si>
  <si>
    <t>Note: The To Date is the date of first occupancy</t>
  </si>
  <si>
    <t>Subtract the From Date from the To Date</t>
  </si>
  <si>
    <t>Note: Use the number of days in the month as of the effective date of the contract</t>
  </si>
  <si>
    <t>Note: Contract Rent is as of the effective date of the contract</t>
  </si>
  <si>
    <t>The To date is a maximum of 12 months after the From date or the date when the unit is rerented whichever is earlier</t>
  </si>
  <si>
    <t>Data entry in RED fields only</t>
  </si>
  <si>
    <t>Field 9 - Field 11</t>
  </si>
  <si>
    <t>Property Disposition</t>
  </si>
  <si>
    <t>Last day of mo. (or day before MI if same mo.)</t>
  </si>
  <si>
    <t>All subsidy types except for Property Disposition</t>
  </si>
  <si>
    <t>Note: Field 27 (Amounts paid) made editable in 6/12/2008 Version.</t>
  </si>
  <si>
    <t>Note: Field 18 may equal a maximum of 31 notwithstanding the printed form.  This maximum value has been approved by HUD Policy.</t>
  </si>
  <si>
    <t>May be blank if not re-rented.</t>
  </si>
  <si>
    <t>Note: Logic added to field 6 to allow for a blank re-rented date.</t>
  </si>
  <si>
    <t>Unit Re-rented in Same Month as MO</t>
  </si>
  <si>
    <t>Unit Re-rented in Month Following MO</t>
  </si>
  <si>
    <t>Note: "Date unit ready for occupancy" must not be equal to the move-out date.</t>
  </si>
  <si>
    <t>Note: "Date unit was re-rented" added and examples added for the three possible month rerented scenarios</t>
  </si>
  <si>
    <t>Changes for 12/4/2008 Version below</t>
  </si>
  <si>
    <t>Enter days in second month</t>
  </si>
  <si>
    <t>Deposit Required</t>
  </si>
  <si>
    <t>Greater of 1 and 2</t>
  </si>
  <si>
    <t>Total collected (3+4+5)</t>
  </si>
  <si>
    <t>Max HUD Liability (7-6)</t>
  </si>
  <si>
    <t>Subtract 6 from 9 (9-6)</t>
  </si>
  <si>
    <t>Rent Claim (lesser of 8 and 10)</t>
  </si>
  <si>
    <t>Subtract 11 from 8 (8-11)</t>
  </si>
  <si>
    <t>Remaining Securty Deposit (6-9)</t>
  </si>
  <si>
    <t>Damage exceeding Deposit (13-14)</t>
  </si>
  <si>
    <t>Damage Claim (lesser of 12 &amp; 15)</t>
  </si>
  <si>
    <t>Damage Claim. Enter on Claims Schedule</t>
  </si>
  <si>
    <t>Unpaid Rent Claim. Enter on Claims Schedule</t>
  </si>
  <si>
    <t>Revised for 202D</t>
  </si>
  <si>
    <t>New</t>
  </si>
  <si>
    <t>Note: By definition, Deposit Required is a whole dollar amount</t>
  </si>
  <si>
    <t>Note: By definition, Monthly contract rent is a whole dollar amount</t>
  </si>
  <si>
    <t>All fields are rounded to the penny except those highlighted in Orange.</t>
  </si>
  <si>
    <t>Special Claims Rounding for TRACS 202D</t>
  </si>
  <si>
    <t>Changes from the 202C version in Yellow</t>
  </si>
  <si>
    <t>Field 21 - 1</t>
  </si>
  <si>
    <t>Actual days vacant</t>
  </si>
  <si>
    <t>Field 22 was displaying 2.  Correct value is 0.</t>
  </si>
  <si>
    <t>If the make ready date is in the second month subtract that date from the MI date.</t>
  </si>
  <si>
    <t>Example 2</t>
  </si>
  <si>
    <t>Example 3</t>
  </si>
  <si>
    <t>Example 4</t>
  </si>
  <si>
    <t>Corrected error in the unit re-rented in second month example-Now Example 3.</t>
  </si>
  <si>
    <t>The old example 2 has been split into 2 examples with make ready date in either the first or second month.</t>
  </si>
  <si>
    <t>First month</t>
  </si>
  <si>
    <t>The first month is defined based on the MO date. If the MO date is 1/31 the first month is January.</t>
  </si>
  <si>
    <t>Claim amount is limited to number of days vacant in the first month where the vacancy period starts on the date the unit is ready for occupancy</t>
  </si>
  <si>
    <t>If the unit is not ready in the first month, the claim for the first month is $0.</t>
  </si>
  <si>
    <t>Second month</t>
  </si>
  <si>
    <t>The second month claim is based on the number of days vacant in the second month.</t>
  </si>
  <si>
    <t>If the unit is not ready until after the second month, the claim for the second month is $0.</t>
  </si>
  <si>
    <t>PDSA rules.</t>
  </si>
  <si>
    <t>If the unit  is ready for occupancy in the first month, the number of days vacant in the second month is the day the unit was rerented minus 1. (Example 2)</t>
  </si>
  <si>
    <t>Example 5</t>
  </si>
  <si>
    <t>Unit Re-rented later than the Second Month</t>
  </si>
  <si>
    <t>Actual Days Vacant in second month</t>
  </si>
  <si>
    <t>Enter a date after the second month or leave blank.</t>
  </si>
  <si>
    <t>Unit Ready Date in first month</t>
  </si>
  <si>
    <t>Unit Ready Date in second month</t>
  </si>
  <si>
    <t>Example 1</t>
  </si>
  <si>
    <t>Revised 10/13/11</t>
  </si>
  <si>
    <t>Changes for 10/13/2011 Version below</t>
  </si>
  <si>
    <t>Similarly, the old example 3 has been split into two examples.</t>
  </si>
  <si>
    <t>If the unit is ready for occupancy in the second month, the number of days vacant is the rental date minus the make ready date. (Example 3)</t>
  </si>
  <si>
    <t>The Claims Guide suggests that a claim be submitted for a maximum of 6 months at a time but this guidance is not consistant with other instructions in the guide.</t>
  </si>
  <si>
    <t>If claims are being submitted every 6 months and a unit on the form was reported on the prior submission and is still vacant, then the From Date should be the same as the To Date on the prior form and the To Date should be the earlier of the date when the unit is rerented or 12 months after the From Date on the prior form.  This ensures compliance with the rule that a Debt Service claim is limited to 12 months starting the day after the 60-day Regular Vacancy claim period.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</si>
</sst>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37">
    <font>
      <sz val="10"/>
      <name val="Arial"/>
      <family val="0"/>
    </font>
    <font>
      <sz val="11"/>
      <color indexed="8"/>
      <name val="Calibri"/>
      <family val="2"/>
    </font>
    <font>
      <sz val="8"/>
      <name val="Arial"/>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style="medium"/>
    </border>
    <border>
      <left style="thin"/>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1">
    <xf numFmtId="0" fontId="0" fillId="0" borderId="0" xfId="0" applyAlignment="1">
      <alignment/>
    </xf>
    <xf numFmtId="0" fontId="0" fillId="0" borderId="0" xfId="0" applyFill="1" applyAlignment="1">
      <alignment/>
    </xf>
    <xf numFmtId="1" fontId="0" fillId="0" borderId="0" xfId="0" applyNumberFormat="1" applyAlignment="1">
      <alignment/>
    </xf>
    <xf numFmtId="0" fontId="0" fillId="0" borderId="0" xfId="0" applyFill="1" applyAlignment="1" applyProtection="1">
      <alignment/>
      <protection/>
    </xf>
    <xf numFmtId="0" fontId="0" fillId="0" borderId="10" xfId="0" applyFont="1" applyFill="1" applyBorder="1" applyAlignment="1">
      <alignment/>
    </xf>
    <xf numFmtId="0" fontId="0" fillId="33" borderId="10" xfId="0" applyFill="1" applyBorder="1" applyAlignment="1">
      <alignment/>
    </xf>
    <xf numFmtId="0" fontId="0" fillId="0" borderId="10" xfId="0" applyBorder="1" applyAlignment="1">
      <alignment wrapText="1"/>
    </xf>
    <xf numFmtId="0" fontId="0" fillId="0" borderId="10" xfId="0" applyBorder="1" applyAlignment="1">
      <alignment/>
    </xf>
    <xf numFmtId="0" fontId="0" fillId="34" borderId="10" xfId="0" applyFill="1" applyBorder="1" applyAlignment="1">
      <alignment/>
    </xf>
    <xf numFmtId="0" fontId="0" fillId="0" borderId="10" xfId="0" applyFill="1" applyBorder="1" applyAlignment="1">
      <alignment/>
    </xf>
    <xf numFmtId="0" fontId="0" fillId="4" borderId="10" xfId="0" applyFill="1" applyBorder="1" applyAlignment="1">
      <alignment wrapText="1"/>
    </xf>
    <xf numFmtId="0" fontId="0" fillId="34" borderId="10" xfId="0" applyFill="1" applyBorder="1" applyAlignment="1">
      <alignment wrapText="1"/>
    </xf>
    <xf numFmtId="0" fontId="0" fillId="0" borderId="10" xfId="0" applyFill="1" applyBorder="1" applyAlignment="1">
      <alignment wrapText="1"/>
    </xf>
    <xf numFmtId="0" fontId="0" fillId="33" borderId="10" xfId="0" applyFont="1" applyFill="1" applyBorder="1" applyAlignment="1">
      <alignment/>
    </xf>
    <xf numFmtId="0" fontId="0" fillId="34" borderId="10" xfId="0" applyFont="1" applyFill="1" applyBorder="1" applyAlignment="1">
      <alignment/>
    </xf>
    <xf numFmtId="0" fontId="0" fillId="0" borderId="11" xfId="0" applyBorder="1" applyAlignment="1">
      <alignment/>
    </xf>
    <xf numFmtId="0" fontId="0" fillId="0" borderId="11" xfId="0" applyFill="1" applyBorder="1" applyAlignment="1">
      <alignment/>
    </xf>
    <xf numFmtId="0" fontId="0" fillId="34" borderId="11" xfId="0" applyFill="1" applyBorder="1" applyAlignment="1">
      <alignment/>
    </xf>
    <xf numFmtId="2" fontId="0" fillId="0" borderId="10" xfId="0" applyNumberFormat="1" applyFill="1" applyBorder="1" applyAlignment="1" applyProtection="1">
      <alignment/>
      <protection/>
    </xf>
    <xf numFmtId="2" fontId="0" fillId="0" borderId="10" xfId="0" applyNumberFormat="1" applyBorder="1" applyAlignment="1">
      <alignment/>
    </xf>
    <xf numFmtId="1" fontId="0" fillId="33" borderId="10" xfId="0" applyNumberFormat="1" applyFill="1" applyBorder="1" applyAlignment="1">
      <alignment/>
    </xf>
    <xf numFmtId="2" fontId="0" fillId="0" borderId="10" xfId="0" applyNumberFormat="1" applyFill="1" applyBorder="1" applyAlignment="1">
      <alignment/>
    </xf>
    <xf numFmtId="0" fontId="3" fillId="0" borderId="11" xfId="0" applyFont="1" applyBorder="1" applyAlignment="1">
      <alignment/>
    </xf>
    <xf numFmtId="0" fontId="3" fillId="0" borderId="10" xfId="0" applyFont="1" applyBorder="1" applyAlignment="1">
      <alignment/>
    </xf>
    <xf numFmtId="1" fontId="0" fillId="0" borderId="10" xfId="0" applyNumberFormat="1" applyBorder="1" applyAlignment="1">
      <alignment/>
    </xf>
    <xf numFmtId="164" fontId="0" fillId="0" borderId="10" xfId="0" applyNumberFormat="1" applyBorder="1" applyAlignment="1">
      <alignment/>
    </xf>
    <xf numFmtId="0" fontId="0" fillId="33" borderId="0" xfId="0" applyFont="1" applyFill="1" applyAlignment="1">
      <alignment/>
    </xf>
    <xf numFmtId="0" fontId="0" fillId="33" borderId="0" xfId="0" applyFill="1" applyAlignment="1">
      <alignment/>
    </xf>
    <xf numFmtId="0" fontId="0" fillId="33" borderId="0" xfId="0" applyFill="1" applyAlignment="1">
      <alignment wrapText="1"/>
    </xf>
    <xf numFmtId="0" fontId="3" fillId="0" borderId="0" xfId="0" applyFont="1" applyAlignment="1">
      <alignment horizontal="left"/>
    </xf>
    <xf numFmtId="14" fontId="0" fillId="0" borderId="10" xfId="0" applyNumberFormat="1" applyBorder="1" applyAlignment="1">
      <alignment/>
    </xf>
    <xf numFmtId="14" fontId="0" fillId="9" borderId="10" xfId="0" applyNumberFormat="1" applyFill="1" applyBorder="1" applyAlignment="1" applyProtection="1">
      <alignment/>
      <protection locked="0"/>
    </xf>
    <xf numFmtId="0" fontId="0" fillId="9" borderId="10" xfId="0" applyFill="1" applyBorder="1" applyAlignment="1" applyProtection="1">
      <alignment/>
      <protection locked="0"/>
    </xf>
    <xf numFmtId="1" fontId="0" fillId="9" borderId="10" xfId="0" applyNumberFormat="1" applyFill="1" applyBorder="1" applyAlignment="1" applyProtection="1">
      <alignment/>
      <protection locked="0"/>
    </xf>
    <xf numFmtId="2" fontId="0" fillId="9" borderId="10" xfId="0" applyNumberFormat="1" applyFill="1" applyBorder="1" applyAlignment="1" applyProtection="1">
      <alignment/>
      <protection locked="0"/>
    </xf>
    <xf numFmtId="0" fontId="0" fillId="0" borderId="11" xfId="0" applyBorder="1" applyAlignment="1">
      <alignment/>
    </xf>
    <xf numFmtId="2" fontId="0" fillId="33" borderId="10" xfId="0" applyNumberFormat="1" applyFill="1" applyBorder="1" applyAlignment="1">
      <alignment/>
    </xf>
    <xf numFmtId="0" fontId="0" fillId="0" borderId="10" xfId="0" applyFill="1" applyBorder="1" applyAlignment="1" applyProtection="1">
      <alignment/>
      <protection/>
    </xf>
    <xf numFmtId="164" fontId="0" fillId="33" borderId="10" xfId="0" applyNumberFormat="1" applyFill="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 fontId="0" fillId="0" borderId="17" xfId="0" applyNumberFormat="1" applyBorder="1" applyAlignment="1">
      <alignment/>
    </xf>
    <xf numFmtId="0" fontId="0" fillId="0" borderId="18" xfId="0" applyBorder="1" applyAlignment="1">
      <alignment/>
    </xf>
    <xf numFmtId="1" fontId="0" fillId="0" borderId="12" xfId="0" applyNumberFormat="1" applyBorder="1" applyAlignment="1">
      <alignment/>
    </xf>
    <xf numFmtId="0" fontId="0" fillId="0" borderId="19" xfId="0" applyBorder="1" applyAlignment="1">
      <alignment/>
    </xf>
    <xf numFmtId="1" fontId="0" fillId="0" borderId="0" xfId="0" applyNumberFormat="1" applyBorder="1" applyAlignment="1">
      <alignment/>
    </xf>
    <xf numFmtId="0" fontId="0" fillId="0" borderId="0" xfId="0" applyFill="1" applyBorder="1" applyAlignment="1">
      <alignment/>
    </xf>
    <xf numFmtId="1" fontId="0" fillId="0" borderId="16" xfId="0" applyNumberFormat="1" applyBorder="1" applyAlignment="1">
      <alignment/>
    </xf>
    <xf numFmtId="0" fontId="0" fillId="0" borderId="17" xfId="0" applyBorder="1" applyAlignment="1">
      <alignment/>
    </xf>
    <xf numFmtId="0" fontId="0" fillId="0" borderId="20" xfId="0" applyBorder="1" applyAlignment="1">
      <alignment/>
    </xf>
    <xf numFmtId="1" fontId="0" fillId="0" borderId="10" xfId="0" applyNumberFormat="1" applyFill="1" applyBorder="1" applyAlignment="1" applyProtection="1">
      <alignment/>
      <protection/>
    </xf>
    <xf numFmtId="14" fontId="0" fillId="9" borderId="21" xfId="0" applyNumberFormat="1" applyFill="1" applyBorder="1" applyAlignment="1" applyProtection="1">
      <alignment/>
      <protection locked="0"/>
    </xf>
    <xf numFmtId="1" fontId="0" fillId="0" borderId="11" xfId="0" applyNumberFormat="1" applyBorder="1" applyAlignment="1">
      <alignment/>
    </xf>
    <xf numFmtId="14" fontId="0" fillId="9" borderId="11" xfId="0" applyNumberFormat="1" applyFill="1" applyBorder="1" applyAlignment="1" applyProtection="1">
      <alignment/>
      <protection locked="0"/>
    </xf>
    <xf numFmtId="0" fontId="0" fillId="9" borderId="11" xfId="0" applyFill="1" applyBorder="1" applyAlignment="1" applyProtection="1">
      <alignment/>
      <protection locked="0"/>
    </xf>
    <xf numFmtId="1" fontId="0" fillId="0" borderId="11" xfId="0" applyNumberFormat="1" applyFill="1" applyBorder="1" applyAlignment="1" applyProtection="1">
      <alignment/>
      <protection/>
    </xf>
    <xf numFmtId="164" fontId="0" fillId="0" borderId="11" xfId="0" applyNumberFormat="1" applyBorder="1" applyAlignment="1">
      <alignment/>
    </xf>
    <xf numFmtId="2" fontId="0" fillId="0" borderId="11" xfId="0" applyNumberFormat="1" applyBorder="1" applyAlignment="1">
      <alignment/>
    </xf>
    <xf numFmtId="2" fontId="0" fillId="33" borderId="11" xfId="0" applyNumberFormat="1" applyFill="1" applyBorder="1" applyAlignment="1">
      <alignment/>
    </xf>
    <xf numFmtId="0" fontId="0" fillId="0" borderId="11" xfId="0" applyFill="1" applyBorder="1" applyAlignment="1" applyProtection="1">
      <alignment/>
      <protection/>
    </xf>
    <xf numFmtId="0" fontId="0" fillId="33" borderId="11" xfId="0" applyFill="1" applyBorder="1" applyAlignment="1">
      <alignment/>
    </xf>
    <xf numFmtId="164" fontId="0" fillId="0" borderId="11" xfId="0" applyNumberFormat="1" applyFill="1" applyBorder="1" applyAlignment="1">
      <alignment/>
    </xf>
    <xf numFmtId="164" fontId="0" fillId="33" borderId="11" xfId="0" applyNumberFormat="1" applyFill="1" applyBorder="1" applyAlignment="1">
      <alignment/>
    </xf>
    <xf numFmtId="1" fontId="0" fillId="0" borderId="22" xfId="0" applyNumberFormat="1" applyBorder="1" applyAlignment="1">
      <alignment/>
    </xf>
    <xf numFmtId="0" fontId="0" fillId="0" borderId="0" xfId="0" applyBorder="1" applyAlignment="1">
      <alignment horizontal="left"/>
    </xf>
    <xf numFmtId="14" fontId="0" fillId="9" borderId="10" xfId="0" applyNumberFormat="1" applyFont="1" applyFill="1" applyBorder="1" applyAlignment="1" applyProtection="1">
      <alignment/>
      <protection locked="0"/>
    </xf>
    <xf numFmtId="0" fontId="0" fillId="9" borderId="10" xfId="0" applyFont="1" applyFill="1" applyBorder="1" applyAlignment="1" applyProtection="1">
      <alignment/>
      <protection locked="0"/>
    </xf>
    <xf numFmtId="0" fontId="0" fillId="9" borderId="10" xfId="0" applyFont="1" applyFill="1" applyBorder="1" applyAlignment="1">
      <alignment/>
    </xf>
    <xf numFmtId="14" fontId="0" fillId="9" borderId="10" xfId="0" applyNumberFormat="1" applyFont="1" applyFill="1" applyBorder="1" applyAlignment="1">
      <alignment/>
    </xf>
    <xf numFmtId="0" fontId="0" fillId="9" borderId="10" xfId="0" applyFont="1" applyFill="1" applyBorder="1" applyAlignment="1" applyProtection="1">
      <alignment/>
      <protection/>
    </xf>
    <xf numFmtId="1" fontId="0" fillId="9" borderId="10" xfId="0" applyNumberFormat="1" applyFont="1" applyFill="1" applyBorder="1" applyAlignment="1" applyProtection="1">
      <alignment/>
      <protection locked="0"/>
    </xf>
    <xf numFmtId="2" fontId="0" fillId="9" borderId="10" xfId="0" applyNumberFormat="1" applyFont="1" applyFill="1" applyBorder="1" applyAlignment="1" applyProtection="1">
      <alignment/>
      <protection locked="0"/>
    </xf>
    <xf numFmtId="0" fontId="0" fillId="0" borderId="23" xfId="0" applyBorder="1" applyAlignment="1">
      <alignment/>
    </xf>
    <xf numFmtId="0" fontId="0" fillId="0" borderId="0" xfId="0" applyAlignment="1">
      <alignment/>
    </xf>
    <xf numFmtId="0" fontId="0" fillId="0" borderId="10" xfId="0" applyFill="1" applyBorder="1" applyAlignment="1">
      <alignment wrapText="1"/>
    </xf>
    <xf numFmtId="0" fontId="0" fillId="0" borderId="10" xfId="0" applyBorder="1" applyAlignment="1">
      <alignment/>
    </xf>
    <xf numFmtId="0" fontId="0" fillId="0" borderId="10" xfId="0" applyFill="1" applyBorder="1" applyAlignment="1">
      <alignment/>
    </xf>
    <xf numFmtId="0" fontId="3" fillId="4" borderId="10" xfId="0" applyFont="1" applyFill="1" applyBorder="1" applyAlignment="1">
      <alignment horizontal="center"/>
    </xf>
    <xf numFmtId="0" fontId="0" fillId="4" borderId="10" xfId="0" applyFill="1" applyBorder="1" applyAlignment="1">
      <alignment horizontal="center"/>
    </xf>
    <xf numFmtId="0" fontId="0" fillId="33" borderId="10" xfId="0" applyFont="1" applyFill="1" applyBorder="1" applyAlignment="1">
      <alignment/>
    </xf>
    <xf numFmtId="0" fontId="0" fillId="0" borderId="10" xfId="0" applyFont="1" applyFill="1" applyBorder="1" applyAlignment="1">
      <alignment wrapText="1"/>
    </xf>
    <xf numFmtId="0" fontId="0" fillId="0" borderId="10" xfId="0" applyFont="1" applyBorder="1" applyAlignment="1">
      <alignment/>
    </xf>
    <xf numFmtId="0" fontId="0" fillId="0" borderId="10" xfId="0" applyBorder="1" applyAlignment="1">
      <alignment wrapText="1"/>
    </xf>
    <xf numFmtId="0" fontId="0" fillId="0" borderId="10" xfId="0" applyBorder="1" applyAlignment="1">
      <alignment horizontal="center" wrapText="1"/>
    </xf>
    <xf numFmtId="0" fontId="0" fillId="34" borderId="10" xfId="0" applyFont="1" applyFill="1" applyBorder="1" applyAlignment="1">
      <alignment horizontal="left" wrapText="1"/>
    </xf>
    <xf numFmtId="0" fontId="3" fillId="0" borderId="10" xfId="0" applyFont="1" applyBorder="1" applyAlignment="1">
      <alignment horizontal="center"/>
    </xf>
    <xf numFmtId="0" fontId="0" fillId="0" borderId="10" xfId="0" applyBorder="1" applyAlignment="1">
      <alignment horizontal="center"/>
    </xf>
    <xf numFmtId="1" fontId="0" fillId="33" borderId="24" xfId="0" applyNumberFormat="1" applyFill="1" applyBorder="1" applyAlignment="1">
      <alignment horizontal="left"/>
    </xf>
    <xf numFmtId="1" fontId="0" fillId="33" borderId="12" xfId="0" applyNumberFormat="1" applyFill="1" applyBorder="1" applyAlignment="1">
      <alignment horizontal="left"/>
    </xf>
    <xf numFmtId="1" fontId="0" fillId="33" borderId="13" xfId="0" applyNumberFormat="1" applyFill="1" applyBorder="1" applyAlignment="1">
      <alignment horizontal="left"/>
    </xf>
    <xf numFmtId="1" fontId="0" fillId="33" borderId="21" xfId="0" applyNumberFormat="1" applyFill="1" applyBorder="1" applyAlignment="1">
      <alignment horizontal="left"/>
    </xf>
    <xf numFmtId="1" fontId="0" fillId="33" borderId="25" xfId="0" applyNumberFormat="1" applyFill="1" applyBorder="1" applyAlignment="1">
      <alignment horizontal="left"/>
    </xf>
    <xf numFmtId="1" fontId="0" fillId="33" borderId="26" xfId="0" applyNumberFormat="1" applyFill="1" applyBorder="1" applyAlignment="1">
      <alignment horizontal="left"/>
    </xf>
    <xf numFmtId="0" fontId="0" fillId="0" borderId="10" xfId="0" applyBorder="1" applyAlignment="1">
      <alignment horizontal="left"/>
    </xf>
    <xf numFmtId="0" fontId="0" fillId="0" borderId="27" xfId="0"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10" xfId="0" applyFont="1" applyBorder="1" applyAlignment="1">
      <alignment horizontal="left"/>
    </xf>
    <xf numFmtId="0" fontId="0" fillId="9" borderId="10" xfId="0" applyFill="1" applyBorder="1" applyAlignment="1">
      <alignment horizontal="left"/>
    </xf>
    <xf numFmtId="0" fontId="0" fillId="0" borderId="17" xfId="0" applyBorder="1" applyAlignment="1">
      <alignment horizontal="left"/>
    </xf>
    <xf numFmtId="0" fontId="0" fillId="0" borderId="20" xfId="0" applyBorder="1" applyAlignment="1">
      <alignment horizontal="left"/>
    </xf>
    <xf numFmtId="0" fontId="0" fillId="0" borderId="11"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10" xfId="0" applyFill="1" applyBorder="1" applyAlignment="1">
      <alignment horizontal="left"/>
    </xf>
    <xf numFmtId="0" fontId="3" fillId="0" borderId="14" xfId="0" applyFont="1" applyBorder="1" applyAlignment="1">
      <alignment horizontal="left"/>
    </xf>
    <xf numFmtId="1" fontId="3" fillId="0" borderId="11" xfId="0" applyNumberFormat="1" applyFont="1" applyBorder="1" applyAlignment="1">
      <alignment horizontal="left"/>
    </xf>
    <xf numFmtId="1" fontId="3" fillId="0" borderId="30" xfId="0" applyNumberFormat="1" applyFont="1" applyBorder="1" applyAlignment="1">
      <alignment horizontal="left"/>
    </xf>
    <xf numFmtId="1" fontId="3" fillId="0" borderId="32" xfId="0" applyNumberFormat="1" applyFont="1" applyBorder="1" applyAlignment="1">
      <alignment horizontal="left"/>
    </xf>
    <xf numFmtId="0" fontId="0" fillId="0" borderId="32" xfId="0" applyBorder="1" applyAlignment="1">
      <alignment horizontal="left"/>
    </xf>
    <xf numFmtId="0" fontId="0" fillId="0" borderId="11" xfId="0" applyBorder="1" applyAlignment="1">
      <alignment horizontal="center"/>
    </xf>
    <xf numFmtId="0" fontId="0" fillId="0" borderId="32" xfId="0"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33" xfId="0" applyFont="1" applyBorder="1" applyAlignment="1">
      <alignment horizontal="center"/>
    </xf>
    <xf numFmtId="0" fontId="0" fillId="0" borderId="0" xfId="0" applyFill="1" applyAlignment="1">
      <alignment horizontal="center"/>
    </xf>
    <xf numFmtId="0" fontId="0" fillId="33" borderId="29" xfId="0" applyFont="1" applyFill="1" applyBorder="1" applyAlignment="1">
      <alignment horizontal="left"/>
    </xf>
    <xf numFmtId="0" fontId="0" fillId="33" borderId="34" xfId="0" applyFont="1" applyFill="1" applyBorder="1" applyAlignment="1">
      <alignment horizontal="left"/>
    </xf>
    <xf numFmtId="0" fontId="3" fillId="33" borderId="10" xfId="0" applyFont="1" applyFill="1" applyBorder="1" applyAlignment="1">
      <alignment horizontal="left"/>
    </xf>
    <xf numFmtId="0" fontId="3" fillId="33" borderId="27" xfId="0" applyFont="1" applyFill="1" applyBorder="1" applyAlignment="1">
      <alignment horizontal="left"/>
    </xf>
    <xf numFmtId="0" fontId="0" fillId="0" borderId="27" xfId="0" applyBorder="1" applyAlignment="1">
      <alignment horizontal="center"/>
    </xf>
    <xf numFmtId="0" fontId="0" fillId="0" borderId="10" xfId="0" applyFont="1" applyFill="1" applyBorder="1" applyAlignment="1">
      <alignment horizontal="left"/>
    </xf>
    <xf numFmtId="0" fontId="0" fillId="0" borderId="27" xfId="0" applyFont="1" applyFill="1" applyBorder="1" applyAlignment="1">
      <alignment horizontal="left"/>
    </xf>
    <xf numFmtId="0" fontId="3" fillId="33" borderId="35" xfId="0" applyFont="1" applyFill="1" applyBorder="1" applyAlignment="1">
      <alignment horizontal="left"/>
    </xf>
    <xf numFmtId="0" fontId="3" fillId="33" borderId="36" xfId="0" applyFont="1" applyFill="1" applyBorder="1" applyAlignment="1">
      <alignment horizontal="left"/>
    </xf>
    <xf numFmtId="0" fontId="0" fillId="0" borderId="10" xfId="0" applyFont="1" applyBorder="1" applyAlignment="1">
      <alignment horizontal="left"/>
    </xf>
    <xf numFmtId="0" fontId="0" fillId="0" borderId="10" xfId="0" applyBorder="1" applyAlignment="1">
      <alignment horizontal="left" wrapText="1"/>
    </xf>
    <xf numFmtId="0" fontId="0" fillId="0" borderId="27" xfId="0" applyBorder="1" applyAlignment="1">
      <alignment horizontal="left" wrapText="1"/>
    </xf>
    <xf numFmtId="0" fontId="0" fillId="33" borderId="10" xfId="0" applyFill="1" applyBorder="1" applyAlignment="1">
      <alignment horizontal="left"/>
    </xf>
    <xf numFmtId="0" fontId="0" fillId="33" borderId="27" xfId="0" applyFill="1" applyBorder="1" applyAlignment="1">
      <alignment horizontal="left"/>
    </xf>
    <xf numFmtId="0" fontId="0" fillId="33" borderId="10" xfId="0" applyFill="1" applyBorder="1" applyAlignment="1">
      <alignment horizontal="left" wrapText="1"/>
    </xf>
    <xf numFmtId="0" fontId="0" fillId="33" borderId="27" xfId="0" applyFill="1" applyBorder="1" applyAlignment="1">
      <alignment horizontal="left" wrapText="1"/>
    </xf>
    <xf numFmtId="0" fontId="0" fillId="33" borderId="10" xfId="0" applyFont="1" applyFill="1" applyBorder="1" applyAlignment="1">
      <alignment horizontal="left"/>
    </xf>
    <xf numFmtId="0" fontId="3" fillId="0" borderId="10" xfId="0" applyFont="1" applyBorder="1" applyAlignment="1">
      <alignment horizontal="left" wrapText="1"/>
    </xf>
    <xf numFmtId="0" fontId="0" fillId="33" borderId="37" xfId="0" applyFill="1" applyBorder="1" applyAlignment="1">
      <alignment horizontal="left"/>
    </xf>
    <xf numFmtId="0" fontId="0" fillId="33" borderId="11" xfId="0" applyFill="1" applyBorder="1" applyAlignment="1">
      <alignment horizontal="left" wrapText="1"/>
    </xf>
    <xf numFmtId="0" fontId="0" fillId="33" borderId="30" xfId="0" applyFill="1" applyBorder="1" applyAlignment="1">
      <alignment horizontal="left" wrapText="1"/>
    </xf>
    <xf numFmtId="0" fontId="0" fillId="33" borderId="31" xfId="0" applyFill="1" applyBorder="1" applyAlignment="1">
      <alignment horizontal="left" wrapText="1"/>
    </xf>
    <xf numFmtId="0" fontId="0" fillId="33" borderId="35" xfId="0" applyFill="1" applyBorder="1" applyAlignment="1">
      <alignment horizontal="left"/>
    </xf>
    <xf numFmtId="0" fontId="0" fillId="33" borderId="37" xfId="0" applyFill="1" applyBorder="1" applyAlignment="1">
      <alignment horizontal="left" wrapText="1"/>
    </xf>
    <xf numFmtId="0" fontId="0" fillId="0" borderId="11"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9" borderId="10" xfId="0" applyFont="1" applyFill="1"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22"/>
  <sheetViews>
    <sheetView tabSelected="1" workbookViewId="0" topLeftCell="A1">
      <selection activeCell="L7" sqref="L7"/>
    </sheetView>
  </sheetViews>
  <sheetFormatPr defaultColWidth="9.140625" defaultRowHeight="12.75"/>
  <cols>
    <col min="1" max="1" width="34.28125" style="0" bestFit="1" customWidth="1"/>
    <col min="3" max="3" width="16.421875" style="0" bestFit="1" customWidth="1"/>
  </cols>
  <sheetData>
    <row r="1" spans="1:10" ht="12.75">
      <c r="A1" s="4" t="s">
        <v>172</v>
      </c>
      <c r="B1" s="81" t="s">
        <v>145</v>
      </c>
      <c r="C1" s="81"/>
      <c r="D1" s="81"/>
      <c r="E1" s="81"/>
      <c r="F1" s="81"/>
      <c r="G1" s="81"/>
      <c r="H1" s="81"/>
      <c r="I1" s="81"/>
      <c r="J1" s="81"/>
    </row>
    <row r="2" ht="12.75">
      <c r="A2" s="5" t="s">
        <v>146</v>
      </c>
    </row>
    <row r="3" spans="2:10" ht="12.75">
      <c r="B3" s="88" t="s">
        <v>144</v>
      </c>
      <c r="C3" s="88"/>
      <c r="D3" s="88"/>
      <c r="E3" s="88"/>
      <c r="F3" s="88"/>
      <c r="G3" s="88"/>
      <c r="H3" s="88"/>
      <c r="I3" s="88"/>
      <c r="J3" s="88"/>
    </row>
    <row r="4" spans="2:10" ht="24.75" customHeight="1">
      <c r="B4" s="86" t="s">
        <v>107</v>
      </c>
      <c r="C4" s="86"/>
      <c r="D4" s="86"/>
      <c r="E4" s="86"/>
      <c r="F4" s="86"/>
      <c r="G4" s="86"/>
      <c r="H4" s="86"/>
      <c r="I4" s="86"/>
      <c r="J4" s="86"/>
    </row>
    <row r="5" spans="2:10" ht="12.75">
      <c r="B5" s="86" t="s">
        <v>64</v>
      </c>
      <c r="C5" s="86"/>
      <c r="D5" s="86"/>
      <c r="E5" s="86"/>
      <c r="F5" s="86"/>
      <c r="G5" s="86"/>
      <c r="H5" s="86"/>
      <c r="I5" s="86"/>
      <c r="J5" s="86"/>
    </row>
    <row r="7" spans="1:10" ht="12.75">
      <c r="A7" s="81" t="s">
        <v>0</v>
      </c>
      <c r="B7" s="81"/>
      <c r="C7" s="81"/>
      <c r="D7" s="81"/>
      <c r="E7" s="81"/>
      <c r="F7" s="81"/>
      <c r="G7" s="81"/>
      <c r="H7" s="81"/>
      <c r="I7" s="81"/>
      <c r="J7" s="81"/>
    </row>
    <row r="8" spans="1:10" ht="12.75">
      <c r="A8" s="82" t="s">
        <v>1</v>
      </c>
      <c r="B8" s="82"/>
      <c r="C8" s="82"/>
      <c r="D8" s="82"/>
      <c r="E8" s="82"/>
      <c r="F8" s="82"/>
      <c r="G8" s="82"/>
      <c r="H8" s="82"/>
      <c r="I8" s="82"/>
      <c r="J8" s="82"/>
    </row>
    <row r="10" spans="2:10" ht="12.75">
      <c r="B10" s="10" t="s">
        <v>2</v>
      </c>
      <c r="C10" s="10" t="s">
        <v>69</v>
      </c>
      <c r="D10" s="87"/>
      <c r="E10" s="87"/>
      <c r="F10" s="87"/>
      <c r="G10" s="87"/>
      <c r="H10" s="87"/>
      <c r="I10" s="87"/>
      <c r="J10" s="87"/>
    </row>
    <row r="11" spans="1:10" ht="12.75">
      <c r="A11" s="7" t="s">
        <v>67</v>
      </c>
      <c r="B11" s="6">
        <v>1</v>
      </c>
      <c r="C11" s="6" t="s">
        <v>3</v>
      </c>
      <c r="D11" s="86" t="s">
        <v>78</v>
      </c>
      <c r="E11" s="86"/>
      <c r="F11" s="86"/>
      <c r="G11" s="86"/>
      <c r="H11" s="86"/>
      <c r="I11" s="86"/>
      <c r="J11" s="86"/>
    </row>
    <row r="12" spans="1:10" ht="12.75">
      <c r="A12" s="7" t="s">
        <v>68</v>
      </c>
      <c r="B12" s="6">
        <v>2</v>
      </c>
      <c r="C12" s="6" t="s">
        <v>3</v>
      </c>
      <c r="D12" s="86" t="s">
        <v>78</v>
      </c>
      <c r="E12" s="86"/>
      <c r="F12" s="86"/>
      <c r="G12" s="86"/>
      <c r="H12" s="86"/>
      <c r="I12" s="86"/>
      <c r="J12" s="86"/>
    </row>
    <row r="13" spans="1:10" ht="25.5">
      <c r="A13" s="7" t="s">
        <v>21</v>
      </c>
      <c r="B13" s="6">
        <v>3</v>
      </c>
      <c r="C13" s="11" t="s">
        <v>4</v>
      </c>
      <c r="D13" s="86"/>
      <c r="E13" s="86"/>
      <c r="F13" s="86"/>
      <c r="G13" s="86"/>
      <c r="H13" s="86"/>
      <c r="I13" s="86"/>
      <c r="J13" s="86"/>
    </row>
    <row r="14" spans="1:10" ht="25.5">
      <c r="A14" s="7" t="s">
        <v>22</v>
      </c>
      <c r="B14" s="6">
        <v>4</v>
      </c>
      <c r="C14" s="11" t="s">
        <v>4</v>
      </c>
      <c r="D14" s="86"/>
      <c r="E14" s="86"/>
      <c r="F14" s="86"/>
      <c r="G14" s="86"/>
      <c r="H14" s="86"/>
      <c r="I14" s="86"/>
      <c r="J14" s="86"/>
    </row>
    <row r="15" spans="1:14" ht="25.5" customHeight="1">
      <c r="A15" s="7" t="s">
        <v>23</v>
      </c>
      <c r="B15" s="6">
        <v>5</v>
      </c>
      <c r="C15" s="11" t="s">
        <v>4</v>
      </c>
      <c r="D15" s="78" t="s">
        <v>65</v>
      </c>
      <c r="E15" s="78"/>
      <c r="F15" s="78"/>
      <c r="G15" s="78"/>
      <c r="H15" s="78"/>
      <c r="I15" s="78"/>
      <c r="J15" s="78"/>
      <c r="K15" s="1"/>
      <c r="L15" s="1"/>
      <c r="M15" s="1"/>
      <c r="N15" s="1"/>
    </row>
    <row r="16" spans="1:14" ht="25.5">
      <c r="A16" s="7" t="s">
        <v>24</v>
      </c>
      <c r="B16" s="6">
        <v>6</v>
      </c>
      <c r="C16" s="11" t="s">
        <v>4</v>
      </c>
      <c r="D16" s="78"/>
      <c r="E16" s="78"/>
      <c r="F16" s="78"/>
      <c r="G16" s="78"/>
      <c r="H16" s="78"/>
      <c r="I16" s="78"/>
      <c r="J16" s="78"/>
      <c r="K16" s="1"/>
      <c r="L16" s="1"/>
      <c r="M16" s="1"/>
      <c r="N16" s="1"/>
    </row>
    <row r="17" spans="1:14" ht="25.5" customHeight="1">
      <c r="A17" s="7" t="s">
        <v>25</v>
      </c>
      <c r="B17" s="6">
        <v>7</v>
      </c>
      <c r="C17" s="11" t="s">
        <v>4</v>
      </c>
      <c r="D17" s="78" t="s">
        <v>66</v>
      </c>
      <c r="E17" s="78"/>
      <c r="F17" s="78"/>
      <c r="G17" s="78"/>
      <c r="H17" s="78"/>
      <c r="I17" s="78"/>
      <c r="J17" s="78"/>
      <c r="K17" s="1"/>
      <c r="L17" s="1"/>
      <c r="M17" s="1"/>
      <c r="N17" s="1"/>
    </row>
    <row r="18" spans="2:14" ht="24.75" customHeight="1">
      <c r="B18" s="6" t="s">
        <v>5</v>
      </c>
      <c r="C18" s="11" t="s">
        <v>4</v>
      </c>
      <c r="D18" s="78" t="s">
        <v>62</v>
      </c>
      <c r="E18" s="78"/>
      <c r="F18" s="78"/>
      <c r="G18" s="78"/>
      <c r="H18" s="78"/>
      <c r="I18" s="78"/>
      <c r="J18" s="78"/>
      <c r="K18" s="1"/>
      <c r="L18" s="1"/>
      <c r="M18" s="1"/>
      <c r="N18" s="1"/>
    </row>
    <row r="19" spans="5:15" ht="12.75">
      <c r="E19" s="1"/>
      <c r="F19" s="1"/>
      <c r="G19" s="1"/>
      <c r="H19" s="1"/>
      <c r="I19" s="1"/>
      <c r="J19" s="1"/>
      <c r="K19" s="1"/>
      <c r="L19" s="1"/>
      <c r="M19" s="1"/>
      <c r="N19" s="1"/>
      <c r="O19" s="1"/>
    </row>
    <row r="20" spans="1:10" ht="12.75">
      <c r="A20" s="81" t="s">
        <v>6</v>
      </c>
      <c r="B20" s="81"/>
      <c r="C20" s="81"/>
      <c r="D20" s="81"/>
      <c r="E20" s="81"/>
      <c r="F20" s="81"/>
      <c r="G20" s="81"/>
      <c r="H20" s="81"/>
      <c r="I20" s="81"/>
      <c r="J20" s="81"/>
    </row>
    <row r="21" spans="1:10" ht="12.75">
      <c r="A21" s="82" t="s">
        <v>7</v>
      </c>
      <c r="B21" s="82"/>
      <c r="C21" s="82"/>
      <c r="D21" s="82"/>
      <c r="E21" s="82"/>
      <c r="F21" s="82"/>
      <c r="G21" s="82"/>
      <c r="H21" s="82"/>
      <c r="I21" s="82"/>
      <c r="J21" s="82"/>
    </row>
    <row r="23" spans="1:10" ht="12.75">
      <c r="A23" s="5" t="s">
        <v>128</v>
      </c>
      <c r="B23" s="7">
        <v>1</v>
      </c>
      <c r="C23" s="14" t="s">
        <v>4</v>
      </c>
      <c r="D23" s="85" t="s">
        <v>142</v>
      </c>
      <c r="E23" s="85"/>
      <c r="F23" s="85"/>
      <c r="G23" s="85"/>
      <c r="H23" s="85"/>
      <c r="I23" s="85"/>
      <c r="J23" s="85"/>
    </row>
    <row r="24" spans="1:10" ht="12.75">
      <c r="A24" s="7" t="s">
        <v>26</v>
      </c>
      <c r="B24" s="7">
        <v>2</v>
      </c>
      <c r="C24" s="7" t="s">
        <v>8</v>
      </c>
      <c r="D24" s="79"/>
      <c r="E24" s="79"/>
      <c r="F24" s="79"/>
      <c r="G24" s="79"/>
      <c r="H24" s="79"/>
      <c r="I24" s="79"/>
      <c r="J24" s="79"/>
    </row>
    <row r="25" spans="1:10" ht="12.75">
      <c r="A25" s="5" t="s">
        <v>129</v>
      </c>
      <c r="B25" s="7">
        <v>3</v>
      </c>
      <c r="C25" s="7" t="s">
        <v>8</v>
      </c>
      <c r="D25" s="79"/>
      <c r="E25" s="79"/>
      <c r="F25" s="79"/>
      <c r="G25" s="79"/>
      <c r="H25" s="79"/>
      <c r="I25" s="79"/>
      <c r="J25" s="79"/>
    </row>
    <row r="26" spans="1:10" ht="12.75">
      <c r="A26" s="7" t="s">
        <v>27</v>
      </c>
      <c r="B26" s="7">
        <v>4</v>
      </c>
      <c r="C26" s="7" t="s">
        <v>8</v>
      </c>
      <c r="D26" s="79"/>
      <c r="E26" s="79"/>
      <c r="F26" s="79"/>
      <c r="G26" s="79"/>
      <c r="H26" s="79"/>
      <c r="I26" s="79"/>
      <c r="J26" s="79"/>
    </row>
    <row r="27" spans="1:10" ht="12.75">
      <c r="A27" s="7" t="s">
        <v>28</v>
      </c>
      <c r="B27" s="7">
        <v>5</v>
      </c>
      <c r="C27" s="7" t="s">
        <v>8</v>
      </c>
      <c r="D27" s="79"/>
      <c r="E27" s="79"/>
      <c r="F27" s="79"/>
      <c r="G27" s="79"/>
      <c r="H27" s="79"/>
      <c r="I27" s="79"/>
      <c r="J27" s="79"/>
    </row>
    <row r="28" spans="1:10" ht="12.75">
      <c r="A28" s="13" t="s">
        <v>130</v>
      </c>
      <c r="B28" s="7">
        <v>6</v>
      </c>
      <c r="C28" s="7" t="s">
        <v>8</v>
      </c>
      <c r="D28" s="79"/>
      <c r="E28" s="79"/>
      <c r="F28" s="79"/>
      <c r="G28" s="79"/>
      <c r="H28" s="79"/>
      <c r="I28" s="79"/>
      <c r="J28" s="79"/>
    </row>
    <row r="29" spans="1:10" ht="12.75">
      <c r="A29" s="7" t="s">
        <v>29</v>
      </c>
      <c r="B29" s="7">
        <v>7</v>
      </c>
      <c r="C29" s="8" t="s">
        <v>4</v>
      </c>
      <c r="D29" s="85" t="s">
        <v>143</v>
      </c>
      <c r="E29" s="85"/>
      <c r="F29" s="85"/>
      <c r="G29" s="85"/>
      <c r="H29" s="85"/>
      <c r="I29" s="85"/>
      <c r="J29" s="85"/>
    </row>
    <row r="30" spans="1:10" ht="12.75">
      <c r="A30" s="13" t="s">
        <v>131</v>
      </c>
      <c r="B30" s="7">
        <v>8</v>
      </c>
      <c r="C30" s="9" t="s">
        <v>8</v>
      </c>
      <c r="D30" s="79"/>
      <c r="E30" s="79"/>
      <c r="F30" s="79"/>
      <c r="G30" s="79"/>
      <c r="H30" s="79"/>
      <c r="I30" s="79"/>
      <c r="J30" s="79"/>
    </row>
    <row r="31" spans="1:10" ht="12.75">
      <c r="A31" s="7" t="s">
        <v>21</v>
      </c>
      <c r="B31" s="7">
        <v>9</v>
      </c>
      <c r="C31" s="9" t="s">
        <v>8</v>
      </c>
      <c r="D31" s="79"/>
      <c r="E31" s="79"/>
      <c r="F31" s="79"/>
      <c r="G31" s="79"/>
      <c r="H31" s="79"/>
      <c r="I31" s="79"/>
      <c r="J31" s="79"/>
    </row>
    <row r="32" spans="1:10" ht="12.75">
      <c r="A32" s="13" t="s">
        <v>132</v>
      </c>
      <c r="B32" s="7">
        <v>10</v>
      </c>
      <c r="C32" s="9" t="s">
        <v>8</v>
      </c>
      <c r="D32" s="79"/>
      <c r="E32" s="79"/>
      <c r="F32" s="79"/>
      <c r="G32" s="79"/>
      <c r="H32" s="79"/>
      <c r="I32" s="79"/>
      <c r="J32" s="79"/>
    </row>
    <row r="33" spans="1:10" ht="12.75">
      <c r="A33" s="13" t="s">
        <v>133</v>
      </c>
      <c r="B33" s="7">
        <v>11</v>
      </c>
      <c r="C33" s="8" t="s">
        <v>4</v>
      </c>
      <c r="D33" s="83" t="s">
        <v>139</v>
      </c>
      <c r="E33" s="83"/>
      <c r="F33" s="83"/>
      <c r="G33" s="83"/>
      <c r="H33" s="83"/>
      <c r="I33" s="83"/>
      <c r="J33" s="83"/>
    </row>
    <row r="34" spans="1:10" ht="12.75">
      <c r="A34" s="13" t="s">
        <v>134</v>
      </c>
      <c r="B34" s="7">
        <v>12</v>
      </c>
      <c r="C34" s="9" t="s">
        <v>8</v>
      </c>
      <c r="D34" s="79"/>
      <c r="E34" s="79"/>
      <c r="F34" s="79"/>
      <c r="G34" s="79"/>
      <c r="H34" s="79"/>
      <c r="I34" s="79"/>
      <c r="J34" s="79"/>
    </row>
    <row r="35" spans="1:10" ht="12.75">
      <c r="A35" s="7" t="s">
        <v>30</v>
      </c>
      <c r="B35" s="7">
        <v>13</v>
      </c>
      <c r="C35" s="9" t="s">
        <v>8</v>
      </c>
      <c r="D35" s="79"/>
      <c r="E35" s="79"/>
      <c r="F35" s="79"/>
      <c r="G35" s="79"/>
      <c r="H35" s="79"/>
      <c r="I35" s="79"/>
      <c r="J35" s="79"/>
    </row>
    <row r="36" spans="1:10" ht="12.75">
      <c r="A36" s="13" t="s">
        <v>135</v>
      </c>
      <c r="B36" s="7">
        <v>14</v>
      </c>
      <c r="C36" s="9" t="s">
        <v>8</v>
      </c>
      <c r="D36" s="79"/>
      <c r="E36" s="79"/>
      <c r="F36" s="79"/>
      <c r="G36" s="79"/>
      <c r="H36" s="79"/>
      <c r="I36" s="79"/>
      <c r="J36" s="79"/>
    </row>
    <row r="37" spans="1:10" ht="12.75">
      <c r="A37" s="13" t="s">
        <v>136</v>
      </c>
      <c r="B37" s="7">
        <v>15</v>
      </c>
      <c r="C37" s="9" t="s">
        <v>8</v>
      </c>
      <c r="D37" s="79"/>
      <c r="E37" s="79"/>
      <c r="F37" s="79"/>
      <c r="G37" s="79"/>
      <c r="H37" s="79"/>
      <c r="I37" s="79"/>
      <c r="J37" s="79"/>
    </row>
    <row r="38" spans="1:10" ht="12.75">
      <c r="A38" s="13" t="s">
        <v>137</v>
      </c>
      <c r="B38" s="7">
        <v>16</v>
      </c>
      <c r="C38" s="8" t="s">
        <v>4</v>
      </c>
      <c r="D38" s="83" t="s">
        <v>138</v>
      </c>
      <c r="E38" s="83"/>
      <c r="F38" s="83"/>
      <c r="G38" s="83"/>
      <c r="H38" s="83"/>
      <c r="I38" s="83"/>
      <c r="J38" s="83"/>
    </row>
    <row r="39" spans="3:4" ht="12.75">
      <c r="C39" s="1"/>
      <c r="D39" s="1"/>
    </row>
    <row r="40" spans="1:20" ht="12.75">
      <c r="A40" s="81" t="s">
        <v>10</v>
      </c>
      <c r="B40" s="81"/>
      <c r="C40" s="81"/>
      <c r="D40" s="81"/>
      <c r="E40" s="81"/>
      <c r="F40" s="81"/>
      <c r="G40" s="81"/>
      <c r="H40" s="81"/>
      <c r="I40" s="81"/>
      <c r="J40" s="81"/>
      <c r="K40" s="1"/>
      <c r="L40" s="1"/>
      <c r="M40" s="1"/>
      <c r="N40" s="1"/>
      <c r="O40" s="1"/>
      <c r="P40" s="1"/>
      <c r="Q40" s="1"/>
      <c r="R40" s="1"/>
      <c r="S40" s="1"/>
      <c r="T40" s="1"/>
    </row>
    <row r="41" spans="1:20" ht="12.75">
      <c r="A41" s="82" t="s">
        <v>11</v>
      </c>
      <c r="B41" s="82"/>
      <c r="C41" s="82"/>
      <c r="D41" s="82"/>
      <c r="E41" s="82"/>
      <c r="F41" s="82"/>
      <c r="G41" s="82"/>
      <c r="H41" s="82"/>
      <c r="I41" s="82"/>
      <c r="J41" s="82"/>
      <c r="K41" s="1"/>
      <c r="L41" s="1"/>
      <c r="M41" s="1"/>
      <c r="N41" s="1"/>
      <c r="O41" s="1"/>
      <c r="P41" s="1"/>
      <c r="Q41" s="1"/>
      <c r="R41" s="1"/>
      <c r="S41" s="1"/>
      <c r="T41" s="1"/>
    </row>
    <row r="42" spans="3:20" ht="12.75">
      <c r="C42" s="1"/>
      <c r="D42" s="1"/>
      <c r="G42" s="1"/>
      <c r="H42" s="1"/>
      <c r="I42" s="1"/>
      <c r="J42" s="1"/>
      <c r="K42" s="1"/>
      <c r="L42" s="1"/>
      <c r="M42" s="1"/>
      <c r="N42" s="1"/>
      <c r="O42" s="1"/>
      <c r="P42" s="1"/>
      <c r="Q42" s="1"/>
      <c r="R42" s="1"/>
      <c r="S42" s="1"/>
      <c r="T42" s="1"/>
    </row>
    <row r="43" spans="1:20" ht="12.75">
      <c r="A43" s="15" t="s">
        <v>31</v>
      </c>
      <c r="B43" s="7">
        <v>1</v>
      </c>
      <c r="C43" s="9" t="s">
        <v>3</v>
      </c>
      <c r="D43" s="1"/>
      <c r="G43" s="1"/>
      <c r="H43" s="1"/>
      <c r="I43" s="1"/>
      <c r="J43" s="1"/>
      <c r="K43" s="1"/>
      <c r="L43" s="1"/>
      <c r="M43" s="1"/>
      <c r="N43" s="1"/>
      <c r="O43" s="1"/>
      <c r="P43" s="1"/>
      <c r="Q43" s="1"/>
      <c r="R43" s="1"/>
      <c r="S43" s="1"/>
      <c r="T43" s="1"/>
    </row>
    <row r="44" spans="1:20" ht="12.75">
      <c r="A44" s="15" t="s">
        <v>32</v>
      </c>
      <c r="B44" s="7">
        <v>2</v>
      </c>
      <c r="C44" s="9" t="s">
        <v>8</v>
      </c>
      <c r="D44" s="1"/>
      <c r="G44" s="1"/>
      <c r="H44" s="1"/>
      <c r="I44" s="1"/>
      <c r="J44" s="1"/>
      <c r="K44" s="1"/>
      <c r="L44" s="1"/>
      <c r="M44" s="1"/>
      <c r="N44" s="1"/>
      <c r="O44" s="1"/>
      <c r="P44" s="1"/>
      <c r="Q44" s="1"/>
      <c r="R44" s="1"/>
      <c r="S44" s="1"/>
      <c r="T44" s="1"/>
    </row>
    <row r="45" spans="1:20" ht="12.75">
      <c r="A45" s="16" t="s">
        <v>33</v>
      </c>
      <c r="B45" s="7">
        <v>3</v>
      </c>
      <c r="C45" s="9" t="s">
        <v>8</v>
      </c>
      <c r="D45" s="1"/>
      <c r="G45" s="1"/>
      <c r="H45" s="1"/>
      <c r="I45" s="1"/>
      <c r="J45" s="1"/>
      <c r="K45" s="1"/>
      <c r="L45" s="1"/>
      <c r="M45" s="1"/>
      <c r="N45" s="1"/>
      <c r="O45" s="1"/>
      <c r="P45" s="1"/>
      <c r="Q45" s="1"/>
      <c r="R45" s="1"/>
      <c r="S45" s="1"/>
      <c r="T45" s="1"/>
    </row>
    <row r="46" spans="1:20" ht="12.75">
      <c r="A46" s="15" t="s">
        <v>34</v>
      </c>
      <c r="B46" s="7">
        <v>4</v>
      </c>
      <c r="C46" s="9" t="s">
        <v>12</v>
      </c>
      <c r="D46" s="1"/>
      <c r="G46" s="1"/>
      <c r="H46" s="1"/>
      <c r="I46" s="1"/>
      <c r="J46" s="1"/>
      <c r="K46" s="1"/>
      <c r="L46" s="1"/>
      <c r="M46" s="1"/>
      <c r="N46" s="1"/>
      <c r="O46" s="1"/>
      <c r="P46" s="1"/>
      <c r="Q46" s="1"/>
      <c r="R46" s="1"/>
      <c r="S46" s="1"/>
      <c r="T46" s="1"/>
    </row>
    <row r="47" spans="1:20" ht="12.75">
      <c r="A47" s="15" t="s">
        <v>35</v>
      </c>
      <c r="B47" s="7">
        <v>5</v>
      </c>
      <c r="C47" s="9" t="s">
        <v>8</v>
      </c>
      <c r="D47" s="1"/>
      <c r="G47" s="1"/>
      <c r="H47" s="1"/>
      <c r="I47" s="1"/>
      <c r="J47" s="1"/>
      <c r="K47" s="1"/>
      <c r="L47" s="1"/>
      <c r="M47" s="1"/>
      <c r="N47" s="1"/>
      <c r="O47" s="1"/>
      <c r="P47" s="1"/>
      <c r="Q47" s="1"/>
      <c r="R47" s="1"/>
      <c r="S47" s="1"/>
      <c r="T47" s="1"/>
    </row>
    <row r="48" spans="2:17" ht="24" customHeight="1">
      <c r="B48" s="7" t="s">
        <v>13</v>
      </c>
      <c r="C48" s="9" t="s">
        <v>8</v>
      </c>
      <c r="D48" s="1"/>
      <c r="E48" s="78" t="s">
        <v>58</v>
      </c>
      <c r="F48" s="78"/>
      <c r="G48" s="78"/>
      <c r="H48" s="78"/>
      <c r="I48" s="78"/>
      <c r="J48" s="78"/>
      <c r="K48" s="1"/>
      <c r="L48" s="1"/>
      <c r="M48" s="1"/>
      <c r="N48" s="1"/>
      <c r="O48" s="1"/>
      <c r="P48" s="1"/>
      <c r="Q48" s="1"/>
    </row>
    <row r="49" spans="3:17" ht="36.75" customHeight="1">
      <c r="C49" s="1"/>
      <c r="D49" s="1"/>
      <c r="E49" s="84" t="s">
        <v>59</v>
      </c>
      <c r="F49" s="84"/>
      <c r="G49" s="84"/>
      <c r="H49" s="84"/>
      <c r="I49" s="84"/>
      <c r="J49" s="84"/>
      <c r="K49" s="1"/>
      <c r="L49" s="1"/>
      <c r="M49" s="1"/>
      <c r="N49" s="1"/>
      <c r="O49" s="1"/>
      <c r="P49" s="1"/>
      <c r="Q49" s="1"/>
    </row>
    <row r="50" spans="3:17" ht="24" customHeight="1">
      <c r="C50" s="1"/>
      <c r="D50" s="1"/>
      <c r="E50" s="78" t="s">
        <v>106</v>
      </c>
      <c r="F50" s="78"/>
      <c r="G50" s="78"/>
      <c r="H50" s="78"/>
      <c r="I50" s="78"/>
      <c r="J50" s="78"/>
      <c r="K50" s="1"/>
      <c r="L50" s="1"/>
      <c r="M50" s="1"/>
      <c r="N50" s="1"/>
      <c r="O50" s="1"/>
      <c r="P50" s="1"/>
      <c r="Q50" s="1"/>
    </row>
    <row r="51" spans="3:4" ht="12.75">
      <c r="C51" s="1"/>
      <c r="D51" s="1"/>
    </row>
    <row r="52" spans="1:10" ht="12.75">
      <c r="A52" s="81" t="s">
        <v>14</v>
      </c>
      <c r="B52" s="81"/>
      <c r="C52" s="81"/>
      <c r="D52" s="81"/>
      <c r="E52" s="81"/>
      <c r="F52" s="81"/>
      <c r="G52" s="81"/>
      <c r="H52" s="81"/>
      <c r="I52" s="81"/>
      <c r="J52" s="81"/>
    </row>
    <row r="53" spans="1:10" ht="12.75">
      <c r="A53" s="82" t="s">
        <v>15</v>
      </c>
      <c r="B53" s="82"/>
      <c r="C53" s="82"/>
      <c r="D53" s="82"/>
      <c r="E53" s="82"/>
      <c r="F53" s="82"/>
      <c r="G53" s="82"/>
      <c r="H53" s="82"/>
      <c r="I53" s="82"/>
      <c r="J53" s="82"/>
    </row>
    <row r="54" spans="3:4" ht="12.75">
      <c r="C54" s="1"/>
      <c r="D54" s="1"/>
    </row>
    <row r="55" spans="1:10" ht="12.75">
      <c r="A55" s="7" t="s">
        <v>70</v>
      </c>
      <c r="B55" s="7">
        <v>1</v>
      </c>
      <c r="C55" s="9" t="s">
        <v>3</v>
      </c>
      <c r="D55" s="79"/>
      <c r="E55" s="79"/>
      <c r="F55" s="79"/>
      <c r="G55" s="79"/>
      <c r="H55" s="79"/>
      <c r="I55" s="79"/>
      <c r="J55" s="79"/>
    </row>
    <row r="56" spans="1:10" ht="12.75">
      <c r="A56" s="7" t="s">
        <v>71</v>
      </c>
      <c r="B56" s="7">
        <v>2</v>
      </c>
      <c r="C56" s="9" t="s">
        <v>3</v>
      </c>
      <c r="D56" s="79"/>
      <c r="E56" s="79"/>
      <c r="F56" s="79"/>
      <c r="G56" s="79"/>
      <c r="H56" s="79"/>
      <c r="I56" s="79"/>
      <c r="J56" s="79"/>
    </row>
    <row r="57" spans="1:10" ht="12.75">
      <c r="A57" s="7" t="s">
        <v>72</v>
      </c>
      <c r="B57" s="7">
        <v>3</v>
      </c>
      <c r="C57" s="9" t="s">
        <v>3</v>
      </c>
      <c r="D57" s="79"/>
      <c r="E57" s="79"/>
      <c r="F57" s="79"/>
      <c r="G57" s="79"/>
      <c r="H57" s="79"/>
      <c r="I57" s="79"/>
      <c r="J57" s="79"/>
    </row>
    <row r="58" spans="1:10" ht="12.75">
      <c r="A58" s="7" t="s">
        <v>73</v>
      </c>
      <c r="B58" s="7">
        <v>4</v>
      </c>
      <c r="C58" s="9" t="s">
        <v>3</v>
      </c>
      <c r="D58" s="79"/>
      <c r="E58" s="79"/>
      <c r="F58" s="79"/>
      <c r="G58" s="79"/>
      <c r="H58" s="79"/>
      <c r="I58" s="79"/>
      <c r="J58" s="79"/>
    </row>
    <row r="59" spans="1:10" ht="12.75">
      <c r="A59" s="7" t="s">
        <v>74</v>
      </c>
      <c r="B59" s="7">
        <v>5</v>
      </c>
      <c r="C59" s="9" t="s">
        <v>3</v>
      </c>
      <c r="D59" s="79"/>
      <c r="E59" s="79"/>
      <c r="F59" s="79"/>
      <c r="G59" s="79"/>
      <c r="H59" s="79"/>
      <c r="I59" s="79"/>
      <c r="J59" s="79"/>
    </row>
    <row r="60" spans="1:10" ht="12.75">
      <c r="A60" s="7" t="s">
        <v>75</v>
      </c>
      <c r="B60" s="7">
        <v>6</v>
      </c>
      <c r="C60" s="9" t="s">
        <v>3</v>
      </c>
      <c r="D60" s="79"/>
      <c r="E60" s="79"/>
      <c r="F60" s="79"/>
      <c r="G60" s="79"/>
      <c r="H60" s="79"/>
      <c r="I60" s="79"/>
      <c r="J60" s="79"/>
    </row>
    <row r="61" spans="1:10" ht="12.75">
      <c r="A61" s="7" t="s">
        <v>36</v>
      </c>
      <c r="B61" s="7">
        <v>7</v>
      </c>
      <c r="C61" s="8" t="s">
        <v>4</v>
      </c>
      <c r="D61" s="79" t="s">
        <v>9</v>
      </c>
      <c r="E61" s="79"/>
      <c r="F61" s="79"/>
      <c r="G61" s="79"/>
      <c r="H61" s="79"/>
      <c r="I61" s="79"/>
      <c r="J61" s="79"/>
    </row>
    <row r="62" spans="1:10" ht="12.75">
      <c r="A62" s="7" t="s">
        <v>37</v>
      </c>
      <c r="B62" s="7">
        <v>8</v>
      </c>
      <c r="C62" s="9" t="s">
        <v>8</v>
      </c>
      <c r="D62" s="79"/>
      <c r="E62" s="79"/>
      <c r="F62" s="79"/>
      <c r="G62" s="79"/>
      <c r="H62" s="79"/>
      <c r="I62" s="79"/>
      <c r="J62" s="79"/>
    </row>
    <row r="63" spans="1:10" ht="12.75">
      <c r="A63" s="7" t="s">
        <v>38</v>
      </c>
      <c r="B63" s="7">
        <v>9</v>
      </c>
      <c r="C63" s="9" t="s">
        <v>8</v>
      </c>
      <c r="D63" s="79"/>
      <c r="E63" s="79"/>
      <c r="F63" s="79"/>
      <c r="G63" s="79"/>
      <c r="H63" s="79"/>
      <c r="I63" s="79"/>
      <c r="J63" s="79"/>
    </row>
    <row r="64" spans="1:10" ht="12.75">
      <c r="A64" s="7" t="s">
        <v>39</v>
      </c>
      <c r="B64" s="7">
        <v>10</v>
      </c>
      <c r="C64" s="9" t="s">
        <v>8</v>
      </c>
      <c r="D64" s="79"/>
      <c r="E64" s="79"/>
      <c r="F64" s="79"/>
      <c r="G64" s="79"/>
      <c r="H64" s="79"/>
      <c r="I64" s="79"/>
      <c r="J64" s="79"/>
    </row>
    <row r="65" spans="1:10" ht="12.75">
      <c r="A65" s="7" t="s">
        <v>40</v>
      </c>
      <c r="B65" s="7">
        <v>11</v>
      </c>
      <c r="C65" s="9" t="s">
        <v>8</v>
      </c>
      <c r="D65" s="79"/>
      <c r="E65" s="79"/>
      <c r="F65" s="79"/>
      <c r="G65" s="79"/>
      <c r="H65" s="79"/>
      <c r="I65" s="79"/>
      <c r="J65" s="79"/>
    </row>
    <row r="66" spans="1:10" ht="12.75">
      <c r="A66" s="7" t="s">
        <v>41</v>
      </c>
      <c r="B66" s="7">
        <v>12</v>
      </c>
      <c r="C66" s="9" t="s">
        <v>8</v>
      </c>
      <c r="D66" s="79"/>
      <c r="E66" s="79"/>
      <c r="F66" s="79"/>
      <c r="G66" s="79"/>
      <c r="H66" s="79"/>
      <c r="I66" s="79"/>
      <c r="J66" s="79"/>
    </row>
    <row r="67" spans="1:10" ht="12.75">
      <c r="A67" s="7" t="s">
        <v>48</v>
      </c>
      <c r="B67" s="7">
        <v>13</v>
      </c>
      <c r="C67" s="8" t="s">
        <v>4</v>
      </c>
      <c r="D67" s="80" t="s">
        <v>57</v>
      </c>
      <c r="E67" s="80"/>
      <c r="F67" s="80"/>
      <c r="G67" s="80"/>
      <c r="H67" s="80"/>
      <c r="I67" s="80"/>
      <c r="J67" s="80"/>
    </row>
    <row r="68" spans="1:10" ht="12.75">
      <c r="A68" s="7" t="s">
        <v>70</v>
      </c>
      <c r="B68" s="7">
        <v>14</v>
      </c>
      <c r="C68" s="9" t="s">
        <v>3</v>
      </c>
      <c r="D68" s="79"/>
      <c r="E68" s="79"/>
      <c r="F68" s="79"/>
      <c r="G68" s="79"/>
      <c r="H68" s="79"/>
      <c r="I68" s="79"/>
      <c r="J68" s="79"/>
    </row>
    <row r="69" spans="1:10" ht="12.75">
      <c r="A69" s="7" t="s">
        <v>71</v>
      </c>
      <c r="B69" s="7">
        <v>15</v>
      </c>
      <c r="C69" s="9" t="s">
        <v>3</v>
      </c>
      <c r="D69" s="79"/>
      <c r="E69" s="79"/>
      <c r="F69" s="79"/>
      <c r="G69" s="79"/>
      <c r="H69" s="79"/>
      <c r="I69" s="79"/>
      <c r="J69" s="79"/>
    </row>
    <row r="70" spans="1:10" ht="12.75">
      <c r="A70" s="7" t="s">
        <v>72</v>
      </c>
      <c r="B70" s="7">
        <v>16</v>
      </c>
      <c r="C70" s="9" t="s">
        <v>3</v>
      </c>
      <c r="D70" s="79"/>
      <c r="E70" s="79"/>
      <c r="F70" s="79"/>
      <c r="G70" s="79"/>
      <c r="H70" s="79"/>
      <c r="I70" s="79"/>
      <c r="J70" s="79"/>
    </row>
    <row r="71" spans="1:10" ht="12.75">
      <c r="A71" s="7" t="s">
        <v>76</v>
      </c>
      <c r="B71" s="7">
        <v>17</v>
      </c>
      <c r="C71" s="9" t="s">
        <v>3</v>
      </c>
      <c r="D71" s="79"/>
      <c r="E71" s="79"/>
      <c r="F71" s="79"/>
      <c r="G71" s="79"/>
      <c r="H71" s="79"/>
      <c r="I71" s="79"/>
      <c r="J71" s="79"/>
    </row>
    <row r="72" spans="1:10" ht="12.75">
      <c r="A72" s="7" t="s">
        <v>77</v>
      </c>
      <c r="B72" s="7">
        <v>18</v>
      </c>
      <c r="C72" s="9" t="s">
        <v>3</v>
      </c>
      <c r="D72" s="79"/>
      <c r="E72" s="79"/>
      <c r="F72" s="79"/>
      <c r="G72" s="79"/>
      <c r="H72" s="79"/>
      <c r="I72" s="79"/>
      <c r="J72" s="79"/>
    </row>
    <row r="73" spans="1:10" ht="12.75">
      <c r="A73" s="7" t="s">
        <v>42</v>
      </c>
      <c r="B73" s="7">
        <v>19</v>
      </c>
      <c r="C73" s="9" t="s">
        <v>8</v>
      </c>
      <c r="D73" s="79"/>
      <c r="E73" s="79"/>
      <c r="F73" s="79"/>
      <c r="G73" s="79"/>
      <c r="H73" s="79"/>
      <c r="I73" s="79"/>
      <c r="J73" s="79"/>
    </row>
    <row r="74" spans="1:10" ht="12.75">
      <c r="A74" s="7" t="s">
        <v>43</v>
      </c>
      <c r="B74" s="7">
        <v>20</v>
      </c>
      <c r="C74" s="9" t="s">
        <v>8</v>
      </c>
      <c r="D74" s="79"/>
      <c r="E74" s="79"/>
      <c r="F74" s="79"/>
      <c r="G74" s="79"/>
      <c r="H74" s="79"/>
      <c r="I74" s="79"/>
      <c r="J74" s="79"/>
    </row>
    <row r="75" spans="1:10" ht="12.75">
      <c r="A75" s="7" t="s">
        <v>79</v>
      </c>
      <c r="B75" s="7">
        <v>21</v>
      </c>
      <c r="C75" s="9" t="s">
        <v>3</v>
      </c>
      <c r="D75" s="79"/>
      <c r="E75" s="79"/>
      <c r="F75" s="79"/>
      <c r="G75" s="79"/>
      <c r="H75" s="79"/>
      <c r="I75" s="79"/>
      <c r="J75" s="79"/>
    </row>
    <row r="76" spans="1:10" ht="12.75">
      <c r="A76" s="7" t="s">
        <v>80</v>
      </c>
      <c r="B76" s="7">
        <v>22</v>
      </c>
      <c r="C76" s="9" t="s">
        <v>3</v>
      </c>
      <c r="D76" s="79"/>
      <c r="E76" s="79"/>
      <c r="F76" s="79"/>
      <c r="G76" s="79"/>
      <c r="H76" s="79"/>
      <c r="I76" s="79"/>
      <c r="J76" s="79"/>
    </row>
    <row r="77" spans="1:10" ht="12.75">
      <c r="A77" s="7" t="s">
        <v>37</v>
      </c>
      <c r="B77" s="7">
        <v>23</v>
      </c>
      <c r="C77" s="9" t="s">
        <v>8</v>
      </c>
      <c r="D77" s="79"/>
      <c r="E77" s="79"/>
      <c r="F77" s="79"/>
      <c r="G77" s="79"/>
      <c r="H77" s="79"/>
      <c r="I77" s="79"/>
      <c r="J77" s="79"/>
    </row>
    <row r="78" spans="1:10" ht="12.75">
      <c r="A78" s="7" t="s">
        <v>44</v>
      </c>
      <c r="B78" s="7">
        <v>24</v>
      </c>
      <c r="C78" s="9" t="s">
        <v>8</v>
      </c>
      <c r="D78" s="79"/>
      <c r="E78" s="79"/>
      <c r="F78" s="79"/>
      <c r="G78" s="79"/>
      <c r="H78" s="79"/>
      <c r="I78" s="79"/>
      <c r="J78" s="79"/>
    </row>
    <row r="79" spans="1:10" ht="12.75">
      <c r="A79" s="7" t="s">
        <v>45</v>
      </c>
      <c r="B79" s="7">
        <v>25</v>
      </c>
      <c r="C79" s="9" t="s">
        <v>8</v>
      </c>
      <c r="D79" s="79"/>
      <c r="E79" s="79"/>
      <c r="F79" s="79"/>
      <c r="G79" s="79"/>
      <c r="H79" s="79"/>
      <c r="I79" s="79"/>
      <c r="J79" s="79"/>
    </row>
    <row r="80" spans="1:10" ht="12.75">
      <c r="A80" s="7" t="s">
        <v>46</v>
      </c>
      <c r="B80" s="7">
        <v>26</v>
      </c>
      <c r="C80" s="9" t="s">
        <v>8</v>
      </c>
      <c r="D80" s="79"/>
      <c r="E80" s="79"/>
      <c r="F80" s="79"/>
      <c r="G80" s="79"/>
      <c r="H80" s="79"/>
      <c r="I80" s="79"/>
      <c r="J80" s="79"/>
    </row>
    <row r="81" spans="1:10" ht="12.75">
      <c r="A81" s="7" t="s">
        <v>47</v>
      </c>
      <c r="B81" s="7">
        <v>27</v>
      </c>
      <c r="C81" s="9" t="s">
        <v>8</v>
      </c>
      <c r="D81" s="79"/>
      <c r="E81" s="79"/>
      <c r="F81" s="79"/>
      <c r="G81" s="79"/>
      <c r="H81" s="79"/>
      <c r="I81" s="79"/>
      <c r="J81" s="79"/>
    </row>
    <row r="82" spans="1:10" ht="12.75">
      <c r="A82" s="7" t="s">
        <v>49</v>
      </c>
      <c r="B82" s="7">
        <v>28</v>
      </c>
      <c r="C82" s="8" t="s">
        <v>4</v>
      </c>
      <c r="D82" s="80" t="s">
        <v>57</v>
      </c>
      <c r="E82" s="80"/>
      <c r="F82" s="80"/>
      <c r="G82" s="80"/>
      <c r="H82" s="80"/>
      <c r="I82" s="80"/>
      <c r="J82" s="80"/>
    </row>
    <row r="83" spans="3:9" ht="12.75">
      <c r="C83" s="1"/>
      <c r="D83" s="1"/>
      <c r="E83" s="1"/>
      <c r="F83" s="1"/>
      <c r="G83" s="1"/>
      <c r="H83" s="1"/>
      <c r="I83" s="1"/>
    </row>
    <row r="84" spans="1:10" ht="12.75">
      <c r="A84" s="81" t="s">
        <v>16</v>
      </c>
      <c r="B84" s="81"/>
      <c r="C84" s="81"/>
      <c r="D84" s="81"/>
      <c r="E84" s="81"/>
      <c r="F84" s="81"/>
      <c r="G84" s="81"/>
      <c r="H84" s="81"/>
      <c r="I84" s="81"/>
      <c r="J84" s="81"/>
    </row>
    <row r="85" spans="1:10" ht="12.75">
      <c r="A85" s="82" t="s">
        <v>17</v>
      </c>
      <c r="B85" s="82"/>
      <c r="C85" s="82"/>
      <c r="D85" s="82"/>
      <c r="E85" s="82"/>
      <c r="F85" s="82"/>
      <c r="G85" s="82"/>
      <c r="H85" s="82"/>
      <c r="I85" s="82"/>
      <c r="J85" s="82"/>
    </row>
    <row r="86" spans="3:4" ht="12.75">
      <c r="C86" s="1"/>
      <c r="D86" s="1"/>
    </row>
    <row r="87" spans="1:10" ht="12.75">
      <c r="A87" s="7" t="s">
        <v>51</v>
      </c>
      <c r="B87" s="7">
        <v>1</v>
      </c>
      <c r="C87" s="9" t="s">
        <v>3</v>
      </c>
      <c r="D87" s="76"/>
      <c r="E87" s="77"/>
      <c r="F87" s="77"/>
      <c r="G87" s="77"/>
      <c r="H87" s="77"/>
      <c r="I87" s="77"/>
      <c r="J87" s="77"/>
    </row>
    <row r="88" spans="1:10" ht="12.75">
      <c r="A88" s="7" t="s">
        <v>50</v>
      </c>
      <c r="B88" s="7">
        <v>2</v>
      </c>
      <c r="C88" s="9" t="s">
        <v>8</v>
      </c>
      <c r="D88" s="76"/>
      <c r="E88" s="77"/>
      <c r="F88" s="77"/>
      <c r="G88" s="77"/>
      <c r="H88" s="77"/>
      <c r="I88" s="77"/>
      <c r="J88" s="77"/>
    </row>
    <row r="89" spans="1:14" ht="12.75">
      <c r="A89" s="7" t="s">
        <v>52</v>
      </c>
      <c r="B89" s="7">
        <v>3</v>
      </c>
      <c r="C89" s="9" t="s">
        <v>8</v>
      </c>
      <c r="D89" s="76"/>
      <c r="E89" s="77"/>
      <c r="F89" s="77"/>
      <c r="G89" s="77"/>
      <c r="H89" s="77"/>
      <c r="I89" s="77"/>
      <c r="J89" s="77"/>
      <c r="K89" s="1"/>
      <c r="L89" s="1"/>
      <c r="M89" s="1"/>
      <c r="N89" s="1"/>
    </row>
    <row r="90" spans="1:14" ht="24" customHeight="1">
      <c r="A90" s="7" t="s">
        <v>13</v>
      </c>
      <c r="B90" s="7" t="s">
        <v>18</v>
      </c>
      <c r="C90" s="16" t="s">
        <v>8</v>
      </c>
      <c r="D90" s="78" t="s">
        <v>60</v>
      </c>
      <c r="E90" s="78"/>
      <c r="F90" s="78"/>
      <c r="G90" s="78"/>
      <c r="H90" s="78"/>
      <c r="I90" s="78"/>
      <c r="J90" s="78"/>
      <c r="K90" s="1"/>
      <c r="L90" s="1"/>
      <c r="M90" s="1"/>
      <c r="N90" s="1"/>
    </row>
    <row r="91" spans="1:14" ht="25.5" customHeight="1">
      <c r="A91" s="7" t="s">
        <v>53</v>
      </c>
      <c r="B91" s="7" t="s">
        <v>19</v>
      </c>
      <c r="C91" s="16" t="s">
        <v>8</v>
      </c>
      <c r="D91" s="78" t="s">
        <v>63</v>
      </c>
      <c r="E91" s="78"/>
      <c r="F91" s="78"/>
      <c r="G91" s="78"/>
      <c r="H91" s="78"/>
      <c r="I91" s="78"/>
      <c r="J91" s="78"/>
      <c r="K91" s="1"/>
      <c r="L91" s="1"/>
      <c r="M91" s="1"/>
      <c r="N91" s="1"/>
    </row>
    <row r="92" spans="1:14" ht="24" customHeight="1">
      <c r="A92" s="7" t="s">
        <v>54</v>
      </c>
      <c r="B92" s="7" t="s">
        <v>20</v>
      </c>
      <c r="C92" s="17" t="s">
        <v>4</v>
      </c>
      <c r="D92" s="78" t="s">
        <v>56</v>
      </c>
      <c r="E92" s="78"/>
      <c r="F92" s="78"/>
      <c r="G92" s="78"/>
      <c r="H92" s="78"/>
      <c r="I92" s="78"/>
      <c r="J92" s="78"/>
      <c r="K92" s="1"/>
      <c r="L92" s="1"/>
      <c r="M92" s="1"/>
      <c r="N92" s="1"/>
    </row>
    <row r="93" spans="3:15" ht="24" customHeight="1">
      <c r="C93" s="1"/>
      <c r="D93" s="12"/>
      <c r="E93" s="78" t="s">
        <v>61</v>
      </c>
      <c r="F93" s="78"/>
      <c r="G93" s="78"/>
      <c r="H93" s="78"/>
      <c r="I93" s="78"/>
      <c r="J93" s="78"/>
      <c r="K93" s="1"/>
      <c r="L93" s="1"/>
      <c r="M93" s="1"/>
      <c r="N93" s="1"/>
      <c r="O93" s="1"/>
    </row>
    <row r="94" spans="3:15" ht="12.75">
      <c r="C94" s="1"/>
      <c r="D94" s="12"/>
      <c r="E94" s="78" t="s">
        <v>55</v>
      </c>
      <c r="F94" s="78"/>
      <c r="G94" s="78"/>
      <c r="H94" s="78"/>
      <c r="I94" s="78"/>
      <c r="J94" s="78"/>
      <c r="K94" s="1"/>
      <c r="L94" s="1"/>
      <c r="M94" s="1"/>
      <c r="N94" s="1"/>
      <c r="O94" s="1"/>
    </row>
    <row r="95" spans="3:15" ht="12.75">
      <c r="C95" s="1"/>
      <c r="D95" s="1"/>
      <c r="E95" s="1"/>
      <c r="F95" s="1"/>
      <c r="G95" s="1"/>
      <c r="H95" s="1"/>
      <c r="I95" s="1"/>
      <c r="J95" s="1"/>
      <c r="K95" s="1"/>
      <c r="L95" s="1"/>
      <c r="M95" s="1"/>
      <c r="N95" s="1"/>
      <c r="O95" s="1"/>
    </row>
    <row r="96" spans="3:4" ht="12.75">
      <c r="C96" s="1"/>
      <c r="D96" s="1"/>
    </row>
    <row r="97" spans="3:4" ht="12.75">
      <c r="C97" s="1"/>
      <c r="D97" s="1"/>
    </row>
    <row r="98" spans="3:4" ht="12.75">
      <c r="C98" s="1"/>
      <c r="D98" s="1"/>
    </row>
    <row r="99" spans="3:4" ht="12.75">
      <c r="C99" s="1"/>
      <c r="D99" s="1"/>
    </row>
    <row r="100" spans="3:4" ht="12.75">
      <c r="C100" s="1"/>
      <c r="D100" s="1"/>
    </row>
    <row r="101" spans="3:4" ht="12.75">
      <c r="C101" s="1"/>
      <c r="D101" s="1"/>
    </row>
    <row r="102" spans="3:4" ht="12.75">
      <c r="C102" s="1"/>
      <c r="D102" s="1"/>
    </row>
    <row r="103" spans="3:4" ht="12.75">
      <c r="C103" s="1"/>
      <c r="D103" s="1"/>
    </row>
    <row r="104" spans="3:4" ht="12.75">
      <c r="C104" s="1"/>
      <c r="D104" s="1"/>
    </row>
    <row r="105" spans="3:4" ht="12.75">
      <c r="C105" s="1"/>
      <c r="D105" s="1"/>
    </row>
    <row r="106" spans="3:4" ht="12.75">
      <c r="C106" s="1"/>
      <c r="D106" s="1"/>
    </row>
    <row r="107" spans="3:4" ht="12.75">
      <c r="C107" s="1"/>
      <c r="D107" s="1"/>
    </row>
    <row r="108" spans="3:4" ht="12.75">
      <c r="C108" s="1"/>
      <c r="D108" s="1"/>
    </row>
    <row r="109" spans="3:4" ht="12.75">
      <c r="C109" s="1"/>
      <c r="D109" s="1"/>
    </row>
    <row r="110" spans="3:4" ht="12.75">
      <c r="C110" s="1"/>
      <c r="D110" s="1"/>
    </row>
    <row r="111" spans="3:4" ht="12.75">
      <c r="C111" s="1"/>
      <c r="D111" s="1"/>
    </row>
    <row r="112" spans="3:4" ht="12.75">
      <c r="C112" s="1"/>
      <c r="D112" s="1"/>
    </row>
    <row r="113" spans="3:4" ht="12.75">
      <c r="C113" s="1"/>
      <c r="D113" s="1"/>
    </row>
    <row r="114" spans="3:4" ht="12.75">
      <c r="C114" s="1"/>
      <c r="D114" s="1"/>
    </row>
    <row r="115" spans="3:4" ht="12.75">
      <c r="C115" s="1"/>
      <c r="D115" s="1"/>
    </row>
    <row r="116" spans="3:4" ht="12.75">
      <c r="C116" s="1"/>
      <c r="D116" s="1"/>
    </row>
    <row r="117" spans="3:4" ht="12.75">
      <c r="C117" s="1"/>
      <c r="D117" s="1"/>
    </row>
    <row r="118" spans="3:4" ht="12.75">
      <c r="C118" s="1"/>
      <c r="D118" s="1"/>
    </row>
    <row r="119" spans="3:4" ht="12.75">
      <c r="C119" s="1"/>
      <c r="D119" s="1"/>
    </row>
    <row r="120" spans="3:4" ht="12.75">
      <c r="C120" s="1"/>
      <c r="D120" s="1"/>
    </row>
    <row r="121" spans="3:4" ht="12.75">
      <c r="C121" s="1"/>
      <c r="D121" s="1"/>
    </row>
    <row r="122" spans="3:4" ht="12.75">
      <c r="C122" s="1"/>
      <c r="D122" s="1"/>
    </row>
  </sheetData>
  <sheetProtection/>
  <mergeCells count="78">
    <mergeCell ref="D56:J56"/>
    <mergeCell ref="D55:J55"/>
    <mergeCell ref="B1:J1"/>
    <mergeCell ref="B3:J3"/>
    <mergeCell ref="B4:J4"/>
    <mergeCell ref="B5:J5"/>
    <mergeCell ref="A7:J7"/>
    <mergeCell ref="A52:J52"/>
    <mergeCell ref="A53:J53"/>
    <mergeCell ref="D11:J11"/>
    <mergeCell ref="D12:J12"/>
    <mergeCell ref="D13:J13"/>
    <mergeCell ref="D14:J14"/>
    <mergeCell ref="D15:J15"/>
    <mergeCell ref="A8:J8"/>
    <mergeCell ref="A20:J20"/>
    <mergeCell ref="D10:J10"/>
    <mergeCell ref="A21:J21"/>
    <mergeCell ref="D23:J23"/>
    <mergeCell ref="D24:J24"/>
    <mergeCell ref="D25:J25"/>
    <mergeCell ref="D16:J16"/>
    <mergeCell ref="D17:J17"/>
    <mergeCell ref="D18:J18"/>
    <mergeCell ref="D26:J26"/>
    <mergeCell ref="D27:J27"/>
    <mergeCell ref="D28:J28"/>
    <mergeCell ref="D29:J29"/>
    <mergeCell ref="D30:J30"/>
    <mergeCell ref="D31:J31"/>
    <mergeCell ref="D32:J32"/>
    <mergeCell ref="D33:J33"/>
    <mergeCell ref="D34:J34"/>
    <mergeCell ref="D35:J35"/>
    <mergeCell ref="D36:J36"/>
    <mergeCell ref="D37:J37"/>
    <mergeCell ref="D38:J38"/>
    <mergeCell ref="A40:J40"/>
    <mergeCell ref="A41:J41"/>
    <mergeCell ref="E48:J48"/>
    <mergeCell ref="E49:J49"/>
    <mergeCell ref="E50:J50"/>
    <mergeCell ref="D57:J57"/>
    <mergeCell ref="D58:J58"/>
    <mergeCell ref="D59:J59"/>
    <mergeCell ref="D60:J60"/>
    <mergeCell ref="D61:J61"/>
    <mergeCell ref="D62:J62"/>
    <mergeCell ref="D63:J63"/>
    <mergeCell ref="D64:J64"/>
    <mergeCell ref="D65:J65"/>
    <mergeCell ref="D66:J66"/>
    <mergeCell ref="D67:J67"/>
    <mergeCell ref="D68:J68"/>
    <mergeCell ref="D69:J69"/>
    <mergeCell ref="D70:J70"/>
    <mergeCell ref="D71:J71"/>
    <mergeCell ref="D72:J72"/>
    <mergeCell ref="D73:J73"/>
    <mergeCell ref="D74:J74"/>
    <mergeCell ref="D75:J75"/>
    <mergeCell ref="D76:J76"/>
    <mergeCell ref="D77:J77"/>
    <mergeCell ref="D78:J78"/>
    <mergeCell ref="D79:J79"/>
    <mergeCell ref="D80:J80"/>
    <mergeCell ref="D81:J81"/>
    <mergeCell ref="D82:J82"/>
    <mergeCell ref="A84:J84"/>
    <mergeCell ref="A85:J85"/>
    <mergeCell ref="D87:J87"/>
    <mergeCell ref="D88:J88"/>
    <mergeCell ref="D89:J89"/>
    <mergeCell ref="D90:J90"/>
    <mergeCell ref="D91:J91"/>
    <mergeCell ref="D92:J92"/>
    <mergeCell ref="E93:J93"/>
    <mergeCell ref="E94:J94"/>
  </mergeCells>
  <printOptions/>
  <pageMargins left="0.75" right="0.75" top="1.049375" bottom="0.45" header="0.5" footer="0.5"/>
  <pageSetup fitToHeight="10" horizontalDpi="600" verticalDpi="600" orientation="portrait" scale="73" r:id="rId1"/>
  <headerFooter alignWithMargins="0">
    <oddHeader>&amp;C&amp;14TRACS 202D Special Claims Rounding
Summary</oddHeader>
    <oddFooter>&amp;L&amp;8page &amp;P of &amp;N&amp;R&amp;8revised 10/13/2011</oddFooter>
  </headerFooter>
  <rowBreaks count="1" manualBreakCount="1">
    <brk id="50" max="9" man="1"/>
  </rowBreaks>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B29" sqref="B29"/>
    </sheetView>
  </sheetViews>
  <sheetFormatPr defaultColWidth="9.140625" defaultRowHeight="12.75"/>
  <cols>
    <col min="2" max="2" width="29.57421875" style="0" bestFit="1" customWidth="1"/>
    <col min="3" max="3" width="4.421875" style="0" bestFit="1" customWidth="1"/>
    <col min="4" max="4" width="6.8515625" style="0" bestFit="1" customWidth="1"/>
    <col min="5" max="5" width="56.421875" style="0" bestFit="1" customWidth="1"/>
  </cols>
  <sheetData>
    <row r="1" spans="1:9" ht="12.75">
      <c r="A1" s="89" t="s">
        <v>6</v>
      </c>
      <c r="B1" s="89"/>
      <c r="E1" s="13" t="s">
        <v>140</v>
      </c>
      <c r="F1" s="1"/>
      <c r="G1" s="1"/>
      <c r="H1" s="1"/>
      <c r="I1" s="1"/>
    </row>
    <row r="2" spans="5:9" ht="12.75">
      <c r="E2" s="73" t="s">
        <v>113</v>
      </c>
      <c r="F2" s="3"/>
      <c r="G2" s="3"/>
      <c r="H2" s="1"/>
      <c r="I2" s="1"/>
    </row>
    <row r="3" spans="6:9" ht="12.75">
      <c r="F3" s="1"/>
      <c r="G3" s="1"/>
      <c r="H3" s="1"/>
      <c r="I3" s="1"/>
    </row>
    <row r="4" spans="1:9" ht="12.75">
      <c r="A4" s="7">
        <v>1</v>
      </c>
      <c r="B4" s="5" t="s">
        <v>128</v>
      </c>
      <c r="C4" s="13" t="s">
        <v>141</v>
      </c>
      <c r="D4" s="74">
        <v>100</v>
      </c>
      <c r="E4" s="7"/>
      <c r="F4" s="1"/>
      <c r="G4" s="1"/>
      <c r="H4" s="1"/>
      <c r="I4" s="1"/>
    </row>
    <row r="5" spans="1:9" ht="12.75">
      <c r="A5" s="7">
        <v>2</v>
      </c>
      <c r="B5" s="7" t="s">
        <v>26</v>
      </c>
      <c r="C5" s="7"/>
      <c r="D5" s="75">
        <v>93</v>
      </c>
      <c r="E5" s="7"/>
      <c r="F5" s="1"/>
      <c r="G5" s="1"/>
      <c r="H5" s="1"/>
      <c r="I5" s="1"/>
    </row>
    <row r="6" spans="1:9" ht="12.75">
      <c r="A6" s="7">
        <v>3</v>
      </c>
      <c r="B6" s="5" t="s">
        <v>129</v>
      </c>
      <c r="C6" s="13" t="s">
        <v>141</v>
      </c>
      <c r="D6" s="18">
        <f>IF(D4&gt;D5,D4,D5)</f>
        <v>100</v>
      </c>
      <c r="E6" s="7"/>
      <c r="F6" s="1"/>
      <c r="G6" s="1"/>
      <c r="H6" s="1"/>
      <c r="I6" s="1"/>
    </row>
    <row r="7" spans="1:9" ht="12.75">
      <c r="A7" s="7">
        <v>4</v>
      </c>
      <c r="B7" s="7" t="s">
        <v>27</v>
      </c>
      <c r="C7" s="7"/>
      <c r="D7" s="75">
        <v>4.32</v>
      </c>
      <c r="E7" s="7" t="s">
        <v>93</v>
      </c>
      <c r="F7" s="1"/>
      <c r="G7" s="1"/>
      <c r="H7" s="1"/>
      <c r="I7" s="1"/>
    </row>
    <row r="8" spans="1:9" ht="12.75">
      <c r="A8" s="7">
        <v>5</v>
      </c>
      <c r="B8" s="7" t="s">
        <v>28</v>
      </c>
      <c r="C8" s="7"/>
      <c r="D8" s="75">
        <v>72.45</v>
      </c>
      <c r="E8" s="7"/>
      <c r="F8" s="1"/>
      <c r="G8" s="1"/>
      <c r="H8" s="1"/>
      <c r="I8" s="1"/>
    </row>
    <row r="9" spans="1:9" ht="12.75">
      <c r="A9" s="7">
        <v>6</v>
      </c>
      <c r="B9" s="13" t="s">
        <v>130</v>
      </c>
      <c r="C9" s="7"/>
      <c r="D9" s="19">
        <f>SUM(D6:D8)</f>
        <v>176.76999999999998</v>
      </c>
      <c r="E9" s="7"/>
      <c r="F9" s="1"/>
      <c r="G9" s="1"/>
      <c r="H9" s="1"/>
      <c r="I9" s="1"/>
    </row>
    <row r="10" spans="1:9" ht="12.75">
      <c r="A10" s="7">
        <v>7</v>
      </c>
      <c r="B10" s="7" t="s">
        <v>29</v>
      </c>
      <c r="C10" s="7"/>
      <c r="D10" s="74">
        <v>500</v>
      </c>
      <c r="E10" s="7"/>
      <c r="F10" s="1"/>
      <c r="G10" s="1"/>
      <c r="H10" s="1"/>
      <c r="I10" s="1"/>
    </row>
    <row r="11" spans="1:9" ht="12.75">
      <c r="A11" s="7">
        <v>8</v>
      </c>
      <c r="B11" s="13" t="s">
        <v>131</v>
      </c>
      <c r="C11" s="7"/>
      <c r="D11" s="7">
        <f>IF((D10-D9)&gt;0,D10-D9,0)</f>
        <v>323.23</v>
      </c>
      <c r="E11" s="7" t="s">
        <v>95</v>
      </c>
      <c r="F11" s="1"/>
      <c r="G11" s="1"/>
      <c r="H11" s="1"/>
      <c r="I11" s="1"/>
    </row>
    <row r="12" spans="1:9" ht="12.75">
      <c r="A12" s="7">
        <v>9</v>
      </c>
      <c r="B12" s="7" t="s">
        <v>21</v>
      </c>
      <c r="C12" s="7"/>
      <c r="D12" s="75">
        <v>555</v>
      </c>
      <c r="E12" s="7"/>
      <c r="F12" s="1"/>
      <c r="G12" s="1"/>
      <c r="H12" s="1"/>
      <c r="I12" s="1"/>
    </row>
    <row r="13" spans="1:9" ht="12.75">
      <c r="A13" s="7">
        <v>10</v>
      </c>
      <c r="B13" s="13" t="s">
        <v>132</v>
      </c>
      <c r="C13" s="7"/>
      <c r="D13" s="19">
        <f>IF((D12-D9)&gt;0,D12-D9,0)</f>
        <v>378.23</v>
      </c>
      <c r="E13" s="7"/>
      <c r="F13" s="1"/>
      <c r="G13" s="1"/>
      <c r="H13" s="1"/>
      <c r="I13" s="1"/>
    </row>
    <row r="14" spans="1:9" ht="12.75">
      <c r="A14" s="7">
        <v>11</v>
      </c>
      <c r="B14" s="13" t="s">
        <v>133</v>
      </c>
      <c r="C14" s="5"/>
      <c r="D14" s="19">
        <f>IF(D11&lt;D13,D11,D13)</f>
        <v>323.23</v>
      </c>
      <c r="E14" s="7"/>
      <c r="F14" s="1"/>
      <c r="G14" s="1"/>
      <c r="H14" s="1"/>
      <c r="I14" s="1"/>
    </row>
    <row r="15" spans="1:9" ht="12.75">
      <c r="A15" s="7"/>
      <c r="B15" s="7" t="s">
        <v>4</v>
      </c>
      <c r="C15" s="7"/>
      <c r="D15" s="20">
        <f>ROUND(D14,0)</f>
        <v>323</v>
      </c>
      <c r="E15" s="13" t="s">
        <v>139</v>
      </c>
      <c r="F15" s="1"/>
      <c r="G15" s="1"/>
      <c r="H15" s="1"/>
      <c r="I15" s="1"/>
    </row>
    <row r="16" spans="1:9" ht="12.75">
      <c r="A16" s="7">
        <v>12</v>
      </c>
      <c r="B16" s="13" t="s">
        <v>134</v>
      </c>
      <c r="C16" s="5"/>
      <c r="D16" s="21">
        <f>IF((+D11-D15)&gt;0,D11-D15,0)</f>
        <v>0.2300000000000182</v>
      </c>
      <c r="E16" s="7" t="s">
        <v>94</v>
      </c>
      <c r="F16" s="1"/>
      <c r="G16" s="1"/>
      <c r="H16" s="1"/>
      <c r="I16" s="1"/>
    </row>
    <row r="17" spans="1:9" ht="12.75">
      <c r="A17" s="7">
        <v>13</v>
      </c>
      <c r="B17" s="7" t="s">
        <v>30</v>
      </c>
      <c r="C17" s="7"/>
      <c r="D17" s="75">
        <v>234.79</v>
      </c>
      <c r="E17" s="7"/>
      <c r="F17" s="1"/>
      <c r="G17" s="1"/>
      <c r="H17" s="1"/>
      <c r="I17" s="1"/>
    </row>
    <row r="18" spans="1:9" ht="12.75">
      <c r="A18" s="7">
        <v>14</v>
      </c>
      <c r="B18" s="13" t="s">
        <v>135</v>
      </c>
      <c r="C18" s="5"/>
      <c r="D18" s="9">
        <f>IF((D9-D12)&lt;0,0,D9-D12)</f>
        <v>0</v>
      </c>
      <c r="E18" s="7"/>
      <c r="F18" s="1"/>
      <c r="G18" s="1"/>
      <c r="H18" s="1"/>
      <c r="I18" s="1"/>
    </row>
    <row r="19" spans="1:9" ht="12.75">
      <c r="A19" s="7">
        <v>15</v>
      </c>
      <c r="B19" s="13" t="s">
        <v>136</v>
      </c>
      <c r="C19" s="5"/>
      <c r="D19" s="19">
        <f>IF((+D17-D18)&gt;0,D17-D18,0)</f>
        <v>234.79</v>
      </c>
      <c r="E19" s="7"/>
      <c r="F19" s="1"/>
      <c r="G19" s="1"/>
      <c r="H19" s="1"/>
      <c r="I19" s="1"/>
    </row>
    <row r="20" spans="1:9" ht="12.75">
      <c r="A20" s="7">
        <v>16</v>
      </c>
      <c r="B20" s="13" t="s">
        <v>137</v>
      </c>
      <c r="C20" s="5"/>
      <c r="D20" s="19">
        <f>IF(D16&lt;D19,D16,D19)</f>
        <v>0.2300000000000182</v>
      </c>
      <c r="E20" s="7"/>
      <c r="F20" s="1"/>
      <c r="G20" s="1"/>
      <c r="H20" s="1"/>
      <c r="I20" s="1"/>
    </row>
    <row r="21" spans="1:9" ht="12.75">
      <c r="A21" s="7"/>
      <c r="B21" s="7" t="s">
        <v>4</v>
      </c>
      <c r="C21" s="7"/>
      <c r="D21" s="20">
        <f>ROUND(D20,0)</f>
        <v>0</v>
      </c>
      <c r="E21" s="13" t="s">
        <v>138</v>
      </c>
      <c r="F21" s="1"/>
      <c r="G21" s="1"/>
      <c r="H21" s="1"/>
      <c r="I21" s="1"/>
    </row>
    <row r="24" spans="3:5" ht="12.75">
      <c r="C24" s="1"/>
      <c r="D24" s="1"/>
      <c r="E24" s="1"/>
    </row>
  </sheetData>
  <sheetProtection/>
  <mergeCells count="1">
    <mergeCell ref="A1:B1"/>
  </mergeCells>
  <printOptions/>
  <pageMargins left="0.75" right="0.75" top="1.35173611111111" bottom="1" header="0.5" footer="0.5"/>
  <pageSetup fitToHeight="1" fitToWidth="1" horizontalDpi="600" verticalDpi="600" orientation="portrait" scale="86" r:id="rId1"/>
  <headerFooter alignWithMargins="0">
    <oddHeader>&amp;C&amp;14TRACS 202D Special Claims Rounding
Special Claims for Unpaid Rent/Damages
52671-A</oddHeader>
    <oddFooter>&amp;L&amp;8page &amp;P of &amp;N&amp;R&amp;8revised 10/13/2011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B1" sqref="B1"/>
    </sheetView>
  </sheetViews>
  <sheetFormatPr defaultColWidth="9.140625" defaultRowHeight="12.75"/>
  <cols>
    <col min="1" max="1" width="5.140625" style="0" customWidth="1"/>
    <col min="2" max="2" width="18.57421875" style="0" bestFit="1" customWidth="1"/>
    <col min="3" max="3" width="11.8515625" style="0" bestFit="1" customWidth="1"/>
    <col min="4" max="4" width="67.140625" style="0" bestFit="1" customWidth="1"/>
  </cols>
  <sheetData>
    <row r="1" spans="1:4" ht="12.75">
      <c r="A1" s="22" t="s">
        <v>81</v>
      </c>
      <c r="B1" s="23"/>
      <c r="C1" s="23"/>
      <c r="D1" s="23"/>
    </row>
    <row r="2" spans="1:4" ht="12.75">
      <c r="A2" s="22"/>
      <c r="B2" s="23"/>
      <c r="C2" s="23"/>
      <c r="D2" s="23"/>
    </row>
    <row r="3" spans="1:4" ht="12.75">
      <c r="A3" s="15"/>
      <c r="B3" s="90" t="s">
        <v>105</v>
      </c>
      <c r="C3" s="90"/>
      <c r="D3" s="71" t="s">
        <v>113</v>
      </c>
    </row>
    <row r="4" spans="2:4" ht="12.75">
      <c r="B4" s="7"/>
      <c r="C4" s="7"/>
      <c r="D4" s="7"/>
    </row>
    <row r="5" spans="1:4" ht="12.75">
      <c r="A5" s="15"/>
      <c r="B5" s="7" t="s">
        <v>83</v>
      </c>
      <c r="C5" s="7"/>
      <c r="D5" s="7"/>
    </row>
    <row r="6" spans="1:4" ht="12.75">
      <c r="A6" s="15"/>
      <c r="B6" s="7" t="s">
        <v>84</v>
      </c>
      <c r="C6" s="72">
        <v>39083</v>
      </c>
      <c r="D6" s="7" t="s">
        <v>98</v>
      </c>
    </row>
    <row r="7" spans="1:7" ht="12.75">
      <c r="A7" s="15"/>
      <c r="B7" s="7" t="s">
        <v>85</v>
      </c>
      <c r="C7" s="72">
        <v>39185</v>
      </c>
      <c r="D7" s="9" t="s">
        <v>108</v>
      </c>
      <c r="E7" s="1"/>
      <c r="F7" s="1"/>
      <c r="G7" s="1"/>
    </row>
    <row r="8" spans="1:7" ht="12.75">
      <c r="A8" s="15">
        <v>1</v>
      </c>
      <c r="B8" s="7" t="s">
        <v>86</v>
      </c>
      <c r="C8" s="24">
        <f>+C7-C6</f>
        <v>102</v>
      </c>
      <c r="D8" s="9" t="s">
        <v>109</v>
      </c>
      <c r="E8" s="1"/>
      <c r="F8" s="1"/>
      <c r="G8" s="1"/>
    </row>
    <row r="9" spans="1:7" ht="12.75">
      <c r="A9" s="15"/>
      <c r="B9" s="7" t="s">
        <v>96</v>
      </c>
      <c r="C9" s="7">
        <f>IF(C8&gt;60,60,C8)</f>
        <v>60</v>
      </c>
      <c r="D9" s="9"/>
      <c r="E9" s="1"/>
      <c r="F9" s="1"/>
      <c r="G9" s="1"/>
    </row>
    <row r="10" spans="1:7" ht="12.75">
      <c r="A10" s="15"/>
      <c r="B10" s="7" t="s">
        <v>36</v>
      </c>
      <c r="C10" s="70">
        <v>555</v>
      </c>
      <c r="D10" s="9" t="s">
        <v>111</v>
      </c>
      <c r="E10" s="1"/>
      <c r="F10" s="1"/>
      <c r="G10" s="1"/>
    </row>
    <row r="11" spans="1:7" ht="12.75">
      <c r="A11" s="15"/>
      <c r="B11" s="7" t="s">
        <v>97</v>
      </c>
      <c r="C11" s="70">
        <v>31</v>
      </c>
      <c r="D11" s="9" t="s">
        <v>110</v>
      </c>
      <c r="E11" s="1"/>
      <c r="F11" s="1"/>
      <c r="G11" s="1"/>
    </row>
    <row r="12" spans="1:4" ht="12.75">
      <c r="A12" s="15">
        <v>2</v>
      </c>
      <c r="B12" s="7" t="s">
        <v>32</v>
      </c>
      <c r="C12" s="7">
        <f>+C10/C11</f>
        <v>17.903225806451612</v>
      </c>
      <c r="D12" s="7"/>
    </row>
    <row r="13" spans="1:4" ht="12.75">
      <c r="A13" s="15"/>
      <c r="B13" s="7" t="s">
        <v>89</v>
      </c>
      <c r="C13" s="19">
        <f>ROUND(C12,2)</f>
        <v>17.9</v>
      </c>
      <c r="D13" s="7"/>
    </row>
    <row r="14" spans="1:4" ht="12.75">
      <c r="A14" s="15">
        <v>3</v>
      </c>
      <c r="B14" s="9" t="s">
        <v>33</v>
      </c>
      <c r="C14" s="19">
        <f>+C9*C13</f>
        <v>1074</v>
      </c>
      <c r="D14" s="7"/>
    </row>
    <row r="15" spans="1:4" ht="12.75">
      <c r="A15" s="15">
        <v>4</v>
      </c>
      <c r="B15" s="7" t="s">
        <v>34</v>
      </c>
      <c r="C15" s="19">
        <v>0.5</v>
      </c>
      <c r="D15" s="7"/>
    </row>
    <row r="16" spans="1:4" ht="12.75">
      <c r="A16" s="15">
        <v>5</v>
      </c>
      <c r="B16" s="7" t="s">
        <v>35</v>
      </c>
      <c r="C16" s="25">
        <f>+C15*C14</f>
        <v>537</v>
      </c>
      <c r="D16" s="7"/>
    </row>
    <row r="17" spans="1:4" ht="12.75">
      <c r="A17" s="15"/>
      <c r="B17" s="7" t="s">
        <v>89</v>
      </c>
      <c r="C17" s="19">
        <f>ROUND(C16,2)</f>
        <v>537</v>
      </c>
      <c r="D17" s="7"/>
    </row>
  </sheetData>
  <sheetProtection/>
  <mergeCells count="1">
    <mergeCell ref="B3:C3"/>
  </mergeCells>
  <printOptions/>
  <pageMargins left="0.75" right="0.75" top="1.34979166666667" bottom="1" header="0.5" footer="0.5"/>
  <pageSetup fitToHeight="1" fitToWidth="1" horizontalDpi="600" verticalDpi="600" orientation="portrait" scale="88" r:id="rId1"/>
  <headerFooter alignWithMargins="0">
    <oddHeader>&amp;C&amp;14TRACS 202D Special Claims Rounding
Special Claims for Vacancies During Rent Up
52671-B</oddHeader>
    <oddFooter>&amp;L&amp;8page &amp;P of &amp;N&amp;R&amp;8revised 10/13/2011</oddFooter>
  </headerFooter>
</worksheet>
</file>

<file path=xl/worksheets/sheet4.xml><?xml version="1.0" encoding="utf-8"?>
<worksheet xmlns="http://schemas.openxmlformats.org/spreadsheetml/2006/main" xmlns:r="http://schemas.openxmlformats.org/officeDocument/2006/relationships">
  <dimension ref="A1:J184"/>
  <sheetViews>
    <sheetView view="pageBreakPreview" zoomScaleSheetLayoutView="100" workbookViewId="0" topLeftCell="A1">
      <selection activeCell="M52" sqref="M52"/>
    </sheetView>
  </sheetViews>
  <sheetFormatPr defaultColWidth="9.140625" defaultRowHeight="12.75"/>
  <cols>
    <col min="8" max="8" width="13.00390625" style="0" customWidth="1"/>
    <col min="10" max="10" width="15.140625" style="0" customWidth="1"/>
  </cols>
  <sheetData>
    <row r="1" spans="1:10" ht="12.75">
      <c r="A1" s="101" t="s">
        <v>82</v>
      </c>
      <c r="B1" s="101"/>
      <c r="C1" s="101"/>
      <c r="D1" s="101"/>
      <c r="E1" s="101"/>
      <c r="F1" s="29"/>
      <c r="H1" s="136" t="s">
        <v>140</v>
      </c>
      <c r="I1" s="136"/>
      <c r="J1" s="136"/>
    </row>
    <row r="2" spans="8:10" ht="12.75">
      <c r="H2" s="102" t="s">
        <v>113</v>
      </c>
      <c r="I2" s="102"/>
      <c r="J2" s="102"/>
    </row>
    <row r="3" spans="1:10" ht="13.5" thickBot="1">
      <c r="A3" s="119"/>
      <c r="B3" s="119"/>
      <c r="C3" s="119"/>
      <c r="D3" s="119"/>
      <c r="E3" s="119"/>
      <c r="F3" s="119"/>
      <c r="G3" s="119"/>
      <c r="H3" s="119"/>
      <c r="I3" s="119"/>
      <c r="J3" s="119"/>
    </row>
    <row r="4" spans="1:10" ht="12.75">
      <c r="A4" s="99" t="s">
        <v>117</v>
      </c>
      <c r="B4" s="100"/>
      <c r="C4" s="100"/>
      <c r="D4" s="100"/>
      <c r="E4" s="100"/>
      <c r="F4" s="40"/>
      <c r="G4" s="40"/>
      <c r="H4" s="40"/>
      <c r="I4" s="40"/>
      <c r="J4" s="41"/>
    </row>
    <row r="5" spans="1:10" ht="12.75">
      <c r="A5" s="116"/>
      <c r="B5" s="117"/>
      <c r="C5" s="117"/>
      <c r="D5" s="117"/>
      <c r="E5" s="117"/>
      <c r="F5" s="117"/>
      <c r="G5" s="117"/>
      <c r="H5" s="117"/>
      <c r="I5" s="117"/>
      <c r="J5" s="118"/>
    </row>
    <row r="6" spans="1:10" ht="12.75">
      <c r="A6" s="42">
        <v>1</v>
      </c>
      <c r="B6" s="97" t="s">
        <v>70</v>
      </c>
      <c r="C6" s="97"/>
      <c r="D6" s="97"/>
      <c r="E6" s="97"/>
      <c r="F6" s="39"/>
      <c r="G6" s="7"/>
      <c r="H6" s="31">
        <v>39083</v>
      </c>
      <c r="I6" s="97"/>
      <c r="J6" s="98"/>
    </row>
    <row r="7" spans="1:10" ht="12.75">
      <c r="A7" s="42">
        <v>2</v>
      </c>
      <c r="B7" s="97" t="s">
        <v>71</v>
      </c>
      <c r="C7" s="97"/>
      <c r="D7" s="97"/>
      <c r="E7" s="97"/>
      <c r="F7" s="39"/>
      <c r="G7" s="7"/>
      <c r="H7" s="24">
        <f>+H8-H6-1</f>
        <v>0</v>
      </c>
      <c r="I7" s="97" t="s">
        <v>101</v>
      </c>
      <c r="J7" s="98"/>
    </row>
    <row r="8" spans="1:10" ht="12.75">
      <c r="A8" s="42">
        <v>3</v>
      </c>
      <c r="B8" s="97" t="s">
        <v>72</v>
      </c>
      <c r="C8" s="97"/>
      <c r="D8" s="97"/>
      <c r="E8" s="97"/>
      <c r="F8" s="39"/>
      <c r="G8" s="7"/>
      <c r="H8" s="31">
        <v>39084</v>
      </c>
      <c r="I8" s="97"/>
      <c r="J8" s="98"/>
    </row>
    <row r="9" spans="1:10" ht="12.75">
      <c r="A9" s="42">
        <v>4</v>
      </c>
      <c r="B9" s="97" t="s">
        <v>73</v>
      </c>
      <c r="C9" s="97"/>
      <c r="D9" s="97"/>
      <c r="E9" s="97"/>
      <c r="F9" s="39"/>
      <c r="G9" s="7"/>
      <c r="H9" s="30">
        <f>+H8+59</f>
        <v>39143</v>
      </c>
      <c r="I9" s="97"/>
      <c r="J9" s="98"/>
    </row>
    <row r="10" spans="1:10" ht="12.75">
      <c r="A10" s="42">
        <v>5</v>
      </c>
      <c r="B10" s="97" t="s">
        <v>74</v>
      </c>
      <c r="C10" s="97"/>
      <c r="D10" s="97"/>
      <c r="E10" s="97"/>
      <c r="F10" s="39"/>
      <c r="G10" s="7"/>
      <c r="H10" s="31">
        <v>39144</v>
      </c>
      <c r="I10" s="97" t="s">
        <v>120</v>
      </c>
      <c r="J10" s="98"/>
    </row>
    <row r="11" spans="1:10" ht="12.75">
      <c r="A11" s="42">
        <v>6</v>
      </c>
      <c r="B11" s="97" t="s">
        <v>75</v>
      </c>
      <c r="C11" s="97"/>
      <c r="D11" s="97"/>
      <c r="E11" s="97"/>
      <c r="F11" s="39"/>
      <c r="G11" s="7"/>
      <c r="H11" s="7">
        <f>IF(H10&lt;1,60,IF(H10-H8&gt;60,60,H10-H8))</f>
        <v>60</v>
      </c>
      <c r="I11" s="97"/>
      <c r="J11" s="98"/>
    </row>
    <row r="12" spans="1:10" ht="12.75">
      <c r="A12" s="42">
        <v>7</v>
      </c>
      <c r="B12" s="97" t="s">
        <v>36</v>
      </c>
      <c r="C12" s="97"/>
      <c r="D12" s="97"/>
      <c r="E12" s="97"/>
      <c r="F12" s="39"/>
      <c r="G12" s="7"/>
      <c r="H12" s="32">
        <v>555</v>
      </c>
      <c r="I12" s="97"/>
      <c r="J12" s="98"/>
    </row>
    <row r="13" spans="1:10" ht="12.75">
      <c r="A13" s="42"/>
      <c r="B13" s="97" t="s">
        <v>99</v>
      </c>
      <c r="C13" s="97"/>
      <c r="D13" s="97"/>
      <c r="E13" s="97"/>
      <c r="F13" s="39"/>
      <c r="G13" s="7"/>
      <c r="H13" s="33">
        <v>31</v>
      </c>
      <c r="I13" s="97"/>
      <c r="J13" s="98"/>
    </row>
    <row r="14" spans="1:10" ht="12.75">
      <c r="A14" s="42">
        <v>8</v>
      </c>
      <c r="B14" s="97" t="s">
        <v>37</v>
      </c>
      <c r="C14" s="97"/>
      <c r="D14" s="97"/>
      <c r="E14" s="97"/>
      <c r="F14" s="39"/>
      <c r="G14" s="7"/>
      <c r="H14" s="25">
        <f>+H12/H13</f>
        <v>17.903225806451612</v>
      </c>
      <c r="I14" s="97"/>
      <c r="J14" s="98"/>
    </row>
    <row r="15" spans="1:10" ht="12.75">
      <c r="A15" s="42"/>
      <c r="B15" s="97" t="s">
        <v>89</v>
      </c>
      <c r="C15" s="97"/>
      <c r="D15" s="97"/>
      <c r="E15" s="97"/>
      <c r="F15" s="39"/>
      <c r="G15" s="7"/>
      <c r="H15" s="19">
        <f>ROUND(H14,2)</f>
        <v>17.9</v>
      </c>
      <c r="I15" s="97"/>
      <c r="J15" s="98"/>
    </row>
    <row r="16" spans="1:10" ht="12.75">
      <c r="A16" s="42">
        <v>9</v>
      </c>
      <c r="B16" s="97" t="s">
        <v>38</v>
      </c>
      <c r="C16" s="97"/>
      <c r="D16" s="97"/>
      <c r="E16" s="97"/>
      <c r="F16" s="39"/>
      <c r="G16" s="7"/>
      <c r="H16" s="19">
        <f>+H11*H15</f>
        <v>1074</v>
      </c>
      <c r="I16" s="97"/>
      <c r="J16" s="98"/>
    </row>
    <row r="17" spans="1:10" ht="12.75">
      <c r="A17" s="42">
        <v>10</v>
      </c>
      <c r="B17" s="105" t="s">
        <v>39</v>
      </c>
      <c r="C17" s="106"/>
      <c r="D17" s="106"/>
      <c r="E17" s="107"/>
      <c r="F17" s="35" t="s">
        <v>102</v>
      </c>
      <c r="G17" s="32">
        <v>0.8</v>
      </c>
      <c r="H17" s="25">
        <f>+G17*H16</f>
        <v>859.2</v>
      </c>
      <c r="I17" s="97"/>
      <c r="J17" s="98"/>
    </row>
    <row r="18" spans="1:10" ht="12.75">
      <c r="A18" s="42"/>
      <c r="B18" s="105" t="s">
        <v>89</v>
      </c>
      <c r="C18" s="106"/>
      <c r="D18" s="106"/>
      <c r="E18" s="107"/>
      <c r="F18" s="39"/>
      <c r="G18" s="7"/>
      <c r="H18" s="19">
        <f>ROUND(H17,2)</f>
        <v>859.2</v>
      </c>
      <c r="I18" s="97"/>
      <c r="J18" s="98"/>
    </row>
    <row r="19" spans="1:10" ht="12.75">
      <c r="A19" s="42">
        <v>11</v>
      </c>
      <c r="B19" s="97" t="s">
        <v>40</v>
      </c>
      <c r="C19" s="97"/>
      <c r="D19" s="97"/>
      <c r="E19" s="97"/>
      <c r="F19" s="39"/>
      <c r="G19" s="7"/>
      <c r="H19" s="34">
        <v>200</v>
      </c>
      <c r="I19" s="97"/>
      <c r="J19" s="98"/>
    </row>
    <row r="20" spans="1:10" ht="12.75">
      <c r="A20" s="42">
        <v>12</v>
      </c>
      <c r="B20" s="97" t="s">
        <v>114</v>
      </c>
      <c r="C20" s="97"/>
      <c r="D20" s="97"/>
      <c r="E20" s="97"/>
      <c r="F20" s="39"/>
      <c r="G20" s="7"/>
      <c r="H20" s="19">
        <f>IF((H16-H19)&lt;0,0,H16-H19)</f>
        <v>874</v>
      </c>
      <c r="I20" s="97"/>
      <c r="J20" s="98"/>
    </row>
    <row r="21" spans="1:10" ht="12.75">
      <c r="A21" s="42">
        <v>13</v>
      </c>
      <c r="B21" s="97" t="s">
        <v>48</v>
      </c>
      <c r="C21" s="97"/>
      <c r="D21" s="97"/>
      <c r="E21" s="97"/>
      <c r="F21" s="39"/>
      <c r="G21" s="7"/>
      <c r="H21" s="19">
        <f>IF((H18&lt;H20),H18,H20)</f>
        <v>859.2</v>
      </c>
      <c r="I21" s="97"/>
      <c r="J21" s="98"/>
    </row>
    <row r="22" spans="1:10" ht="13.5" thickBot="1">
      <c r="A22" s="43"/>
      <c r="B22" s="103" t="s">
        <v>4</v>
      </c>
      <c r="C22" s="103"/>
      <c r="D22" s="103"/>
      <c r="E22" s="103"/>
      <c r="F22" s="44"/>
      <c r="G22" s="45"/>
      <c r="H22" s="45">
        <f>ROUND(H21,0)</f>
        <v>859</v>
      </c>
      <c r="I22" s="103" t="s">
        <v>103</v>
      </c>
      <c r="J22" s="104"/>
    </row>
    <row r="23" spans="7:8" ht="13.5" thickBot="1">
      <c r="G23" s="2"/>
      <c r="H23" s="2"/>
    </row>
    <row r="24" spans="1:10" ht="12.75">
      <c r="A24" s="46"/>
      <c r="B24" s="40"/>
      <c r="C24" s="40"/>
      <c r="D24" s="40"/>
      <c r="E24" s="40"/>
      <c r="F24" s="40"/>
      <c r="G24" s="47"/>
      <c r="H24" s="91" t="s">
        <v>171</v>
      </c>
      <c r="I24" s="92"/>
      <c r="J24" s="93"/>
    </row>
    <row r="25" spans="1:10" ht="12.75">
      <c r="A25" s="48"/>
      <c r="B25" s="39"/>
      <c r="C25" s="39"/>
      <c r="D25" s="39"/>
      <c r="E25" s="39"/>
      <c r="F25" s="39"/>
      <c r="G25" s="49"/>
      <c r="H25" s="94"/>
      <c r="I25" s="95"/>
      <c r="J25" s="96"/>
    </row>
    <row r="26" spans="1:10" ht="12.75">
      <c r="A26" s="109" t="s">
        <v>115</v>
      </c>
      <c r="B26" s="101"/>
      <c r="C26" s="101"/>
      <c r="D26" s="101"/>
      <c r="E26" s="101"/>
      <c r="F26" s="39"/>
      <c r="G26" s="49"/>
      <c r="H26" s="110" t="s">
        <v>122</v>
      </c>
      <c r="I26" s="111"/>
      <c r="J26" s="112"/>
    </row>
    <row r="27" spans="1:10" ht="12.75">
      <c r="A27" s="42">
        <v>14</v>
      </c>
      <c r="B27" s="97" t="s">
        <v>70</v>
      </c>
      <c r="C27" s="97"/>
      <c r="D27" s="97"/>
      <c r="E27" s="97"/>
      <c r="F27" s="39"/>
      <c r="G27" s="39"/>
      <c r="H27" s="31">
        <v>39083</v>
      </c>
      <c r="I27" s="114"/>
      <c r="J27" s="115"/>
    </row>
    <row r="28" spans="1:10" ht="12.75">
      <c r="A28" s="42">
        <v>15</v>
      </c>
      <c r="B28" s="97" t="s">
        <v>71</v>
      </c>
      <c r="C28" s="97"/>
      <c r="D28" s="97"/>
      <c r="E28" s="97"/>
      <c r="F28" s="39"/>
      <c r="G28" s="39"/>
      <c r="H28" s="24">
        <f>+H29-H27-1</f>
        <v>0</v>
      </c>
      <c r="I28" s="105" t="s">
        <v>101</v>
      </c>
      <c r="J28" s="113"/>
    </row>
    <row r="29" spans="1:10" ht="12.75">
      <c r="A29" s="42">
        <v>16</v>
      </c>
      <c r="B29" s="97" t="s">
        <v>72</v>
      </c>
      <c r="C29" s="97"/>
      <c r="D29" s="97"/>
      <c r="E29" s="97"/>
      <c r="F29" s="39"/>
      <c r="G29" s="39"/>
      <c r="H29" s="31">
        <v>39084</v>
      </c>
      <c r="I29" s="114"/>
      <c r="J29" s="115"/>
    </row>
    <row r="30" spans="1:10" ht="12.75">
      <c r="A30" s="42"/>
      <c r="B30" s="108" t="s">
        <v>74</v>
      </c>
      <c r="C30" s="108"/>
      <c r="D30" s="108"/>
      <c r="E30" s="108"/>
      <c r="F30" s="50"/>
      <c r="G30" s="39"/>
      <c r="H30" s="31">
        <v>39113</v>
      </c>
      <c r="I30" s="114"/>
      <c r="J30" s="115"/>
    </row>
    <row r="31" spans="1:10" ht="12.75">
      <c r="A31" s="42">
        <v>17</v>
      </c>
      <c r="B31" s="108" t="s">
        <v>116</v>
      </c>
      <c r="C31" s="108"/>
      <c r="D31" s="108"/>
      <c r="E31" s="108"/>
      <c r="F31" s="50"/>
      <c r="G31" s="50"/>
      <c r="H31" s="30">
        <f>+H30-1</f>
        <v>39112</v>
      </c>
      <c r="I31" s="114"/>
      <c r="J31" s="115"/>
    </row>
    <row r="32" spans="1:10" ht="12.75">
      <c r="A32" s="42">
        <v>18</v>
      </c>
      <c r="B32" s="97" t="s">
        <v>77</v>
      </c>
      <c r="C32" s="97"/>
      <c r="D32" s="97"/>
      <c r="E32" s="97"/>
      <c r="F32" s="39"/>
      <c r="G32" s="39"/>
      <c r="H32" s="24">
        <f>H31-H29+1</f>
        <v>29</v>
      </c>
      <c r="I32" s="114"/>
      <c r="J32" s="115"/>
    </row>
    <row r="33" spans="1:10" ht="12.75">
      <c r="A33" s="42"/>
      <c r="B33" s="97" t="s">
        <v>100</v>
      </c>
      <c r="C33" s="97"/>
      <c r="D33" s="97"/>
      <c r="E33" s="97"/>
      <c r="F33" s="39"/>
      <c r="G33" s="39"/>
      <c r="H33" s="32">
        <v>337</v>
      </c>
      <c r="I33" s="114"/>
      <c r="J33" s="115"/>
    </row>
    <row r="34" spans="1:10" ht="12.75">
      <c r="A34" s="42"/>
      <c r="B34" s="97" t="s">
        <v>99</v>
      </c>
      <c r="C34" s="97"/>
      <c r="D34" s="97"/>
      <c r="E34" s="97"/>
      <c r="F34" s="39"/>
      <c r="G34" s="39"/>
      <c r="H34" s="33">
        <v>31</v>
      </c>
      <c r="I34" s="114"/>
      <c r="J34" s="115"/>
    </row>
    <row r="35" spans="1:10" ht="12.75">
      <c r="A35" s="42">
        <v>19</v>
      </c>
      <c r="B35" s="97" t="s">
        <v>42</v>
      </c>
      <c r="C35" s="97"/>
      <c r="D35" s="97"/>
      <c r="E35" s="97"/>
      <c r="F35" s="39"/>
      <c r="G35" s="39"/>
      <c r="H35" s="25">
        <f>+H33/H34</f>
        <v>10.870967741935484</v>
      </c>
      <c r="I35" s="114"/>
      <c r="J35" s="115"/>
    </row>
    <row r="36" spans="1:10" ht="12.75">
      <c r="A36" s="42"/>
      <c r="B36" s="97" t="s">
        <v>89</v>
      </c>
      <c r="C36" s="97"/>
      <c r="D36" s="97"/>
      <c r="E36" s="97"/>
      <c r="F36" s="39"/>
      <c r="G36" s="39"/>
      <c r="H36" s="19">
        <f>ROUND(H35,2)</f>
        <v>10.87</v>
      </c>
      <c r="I36" s="114"/>
      <c r="J36" s="115"/>
    </row>
    <row r="37" spans="1:10" ht="12.75">
      <c r="A37" s="42">
        <v>20</v>
      </c>
      <c r="B37" s="97" t="s">
        <v>43</v>
      </c>
      <c r="C37" s="97"/>
      <c r="D37" s="97"/>
      <c r="E37" s="97"/>
      <c r="F37" s="39"/>
      <c r="G37" s="39"/>
      <c r="H37" s="36">
        <f>+H32*H36</f>
        <v>315.22999999999996</v>
      </c>
      <c r="I37" s="114"/>
      <c r="J37" s="115"/>
    </row>
    <row r="38" spans="1:10" ht="12.75">
      <c r="A38" s="42">
        <v>21</v>
      </c>
      <c r="B38" s="97" t="s">
        <v>79</v>
      </c>
      <c r="C38" s="97"/>
      <c r="D38" s="97"/>
      <c r="E38" s="97"/>
      <c r="F38" s="39"/>
      <c r="G38" s="39"/>
      <c r="H38" s="37">
        <v>0</v>
      </c>
      <c r="I38" s="114"/>
      <c r="J38" s="115"/>
    </row>
    <row r="39" spans="1:10" ht="12.75">
      <c r="A39" s="42">
        <v>22</v>
      </c>
      <c r="B39" s="97" t="s">
        <v>80</v>
      </c>
      <c r="C39" s="97"/>
      <c r="D39" s="97"/>
      <c r="E39" s="97"/>
      <c r="F39" s="39"/>
      <c r="G39" s="39"/>
      <c r="H39" s="7">
        <v>0</v>
      </c>
      <c r="I39" s="114"/>
      <c r="J39" s="115"/>
    </row>
    <row r="40" spans="1:10" ht="12.75">
      <c r="A40" s="42"/>
      <c r="B40" s="97" t="s">
        <v>104</v>
      </c>
      <c r="C40" s="97"/>
      <c r="D40" s="97"/>
      <c r="E40" s="97"/>
      <c r="F40" s="39"/>
      <c r="G40" s="39"/>
      <c r="H40" s="32">
        <v>591</v>
      </c>
      <c r="I40" s="114"/>
      <c r="J40" s="115"/>
    </row>
    <row r="41" spans="1:10" ht="12.75">
      <c r="A41" s="42">
        <v>23</v>
      </c>
      <c r="B41" s="97" t="s">
        <v>37</v>
      </c>
      <c r="C41" s="97"/>
      <c r="D41" s="97"/>
      <c r="E41" s="97"/>
      <c r="F41" s="39"/>
      <c r="G41" s="39"/>
      <c r="H41" s="25">
        <f>+H40/H34</f>
        <v>19.06451612903226</v>
      </c>
      <c r="I41" s="114"/>
      <c r="J41" s="115"/>
    </row>
    <row r="42" spans="1:10" ht="12.75">
      <c r="A42" s="42"/>
      <c r="B42" s="97" t="s">
        <v>89</v>
      </c>
      <c r="C42" s="97"/>
      <c r="D42" s="97"/>
      <c r="E42" s="97"/>
      <c r="F42" s="39"/>
      <c r="G42" s="39"/>
      <c r="H42" s="19">
        <f>ROUND(H41,2)</f>
        <v>19.06</v>
      </c>
      <c r="I42" s="114"/>
      <c r="J42" s="115"/>
    </row>
    <row r="43" spans="1:10" ht="12.75">
      <c r="A43" s="42">
        <v>24</v>
      </c>
      <c r="B43" s="97" t="s">
        <v>44</v>
      </c>
      <c r="C43" s="97"/>
      <c r="D43" s="97"/>
      <c r="E43" s="97"/>
      <c r="F43" s="39"/>
      <c r="G43" s="39"/>
      <c r="H43" s="19">
        <f>+H39*H42</f>
        <v>0</v>
      </c>
      <c r="I43" s="114"/>
      <c r="J43" s="115"/>
    </row>
    <row r="44" spans="1:10" ht="12.75">
      <c r="A44" s="42">
        <v>25</v>
      </c>
      <c r="B44" s="97" t="s">
        <v>45</v>
      </c>
      <c r="C44" s="97"/>
      <c r="D44" s="97"/>
      <c r="E44" s="97"/>
      <c r="F44" s="39"/>
      <c r="G44" s="39"/>
      <c r="H44" s="38">
        <f>+H43*0.8</f>
        <v>0</v>
      </c>
      <c r="I44" s="114"/>
      <c r="J44" s="115"/>
    </row>
    <row r="45" spans="1:10" ht="12.75">
      <c r="A45" s="42"/>
      <c r="B45" s="97" t="s">
        <v>89</v>
      </c>
      <c r="C45" s="97"/>
      <c r="D45" s="97"/>
      <c r="E45" s="97"/>
      <c r="F45" s="39"/>
      <c r="G45" s="39"/>
      <c r="H45" s="19">
        <f>ROUND(H44,2)</f>
        <v>0</v>
      </c>
      <c r="I45" s="114"/>
      <c r="J45" s="115"/>
    </row>
    <row r="46" spans="1:10" ht="12.75">
      <c r="A46" s="42">
        <v>26</v>
      </c>
      <c r="B46" s="97" t="s">
        <v>46</v>
      </c>
      <c r="C46" s="97"/>
      <c r="D46" s="97"/>
      <c r="E46" s="97"/>
      <c r="F46" s="39"/>
      <c r="G46" s="39"/>
      <c r="H46" s="36">
        <f>+H37+H45</f>
        <v>315.22999999999996</v>
      </c>
      <c r="I46" s="114"/>
      <c r="J46" s="115"/>
    </row>
    <row r="47" spans="1:10" ht="12.75">
      <c r="A47" s="42">
        <v>27</v>
      </c>
      <c r="B47" s="97" t="s">
        <v>47</v>
      </c>
      <c r="C47" s="97"/>
      <c r="D47" s="97"/>
      <c r="E47" s="97"/>
      <c r="F47" s="39"/>
      <c r="G47" s="39"/>
      <c r="H47" s="32">
        <v>92.13</v>
      </c>
      <c r="I47" s="114"/>
      <c r="J47" s="115"/>
    </row>
    <row r="48" spans="1:10" ht="12.75">
      <c r="A48" s="42">
        <v>28</v>
      </c>
      <c r="B48" s="97" t="s">
        <v>49</v>
      </c>
      <c r="C48" s="97"/>
      <c r="D48" s="97"/>
      <c r="E48" s="97"/>
      <c r="F48" s="39"/>
      <c r="G48" s="39"/>
      <c r="H48" s="19">
        <f>IF((H46-H47)&lt;0,0,H46-H47)</f>
        <v>223.09999999999997</v>
      </c>
      <c r="I48" s="114"/>
      <c r="J48" s="115"/>
    </row>
    <row r="49" spans="1:10" ht="13.5" thickBot="1">
      <c r="A49" s="43"/>
      <c r="B49" s="103" t="s">
        <v>4</v>
      </c>
      <c r="C49" s="103"/>
      <c r="D49" s="103"/>
      <c r="E49" s="103"/>
      <c r="F49" s="44"/>
      <c r="G49" s="51"/>
      <c r="H49" s="45">
        <f>ROUND(H48,0)</f>
        <v>223</v>
      </c>
      <c r="I49" s="52" t="s">
        <v>103</v>
      </c>
      <c r="J49" s="53"/>
    </row>
    <row r="50" spans="7:8" ht="12.75">
      <c r="G50" s="2"/>
      <c r="H50" s="2"/>
    </row>
    <row r="51" spans="7:8" ht="12.75">
      <c r="G51" s="2"/>
      <c r="H51" s="2"/>
    </row>
    <row r="52" spans="7:8" ht="12.75">
      <c r="G52" s="2"/>
      <c r="H52" s="2"/>
    </row>
    <row r="53" spans="7:8" ht="13.5" thickBot="1">
      <c r="G53" s="2"/>
      <c r="H53" s="2"/>
    </row>
    <row r="54" spans="1:10" ht="12.75">
      <c r="A54" s="46"/>
      <c r="B54" s="40"/>
      <c r="C54" s="40"/>
      <c r="D54" s="40"/>
      <c r="E54" s="40"/>
      <c r="F54" s="40"/>
      <c r="G54" s="47"/>
      <c r="H54" s="120" t="s">
        <v>151</v>
      </c>
      <c r="I54" s="120"/>
      <c r="J54" s="121"/>
    </row>
    <row r="55" spans="1:10" ht="12.75">
      <c r="A55" s="48"/>
      <c r="B55" s="39"/>
      <c r="C55" s="39"/>
      <c r="D55" s="39"/>
      <c r="E55" s="39"/>
      <c r="F55" s="39"/>
      <c r="G55" s="49"/>
      <c r="H55" s="122" t="s">
        <v>169</v>
      </c>
      <c r="I55" s="122"/>
      <c r="J55" s="123"/>
    </row>
    <row r="56" spans="1:10" ht="12.75">
      <c r="A56" s="109" t="s">
        <v>115</v>
      </c>
      <c r="B56" s="101"/>
      <c r="C56" s="101"/>
      <c r="D56" s="101"/>
      <c r="E56" s="101"/>
      <c r="F56" s="39"/>
      <c r="G56" s="49"/>
      <c r="H56" s="122" t="s">
        <v>123</v>
      </c>
      <c r="I56" s="122"/>
      <c r="J56" s="123"/>
    </row>
    <row r="57" spans="1:10" ht="12.75">
      <c r="A57" s="42">
        <v>14</v>
      </c>
      <c r="B57" s="97" t="s">
        <v>70</v>
      </c>
      <c r="C57" s="97"/>
      <c r="D57" s="97"/>
      <c r="E57" s="97"/>
      <c r="F57" s="39"/>
      <c r="G57" s="49"/>
      <c r="H57" s="31">
        <v>39083</v>
      </c>
      <c r="I57" s="90"/>
      <c r="J57" s="124"/>
    </row>
    <row r="58" spans="1:10" ht="12.75">
      <c r="A58" s="42">
        <v>15</v>
      </c>
      <c r="B58" s="97" t="s">
        <v>71</v>
      </c>
      <c r="C58" s="97"/>
      <c r="D58" s="97"/>
      <c r="E58" s="97"/>
      <c r="F58" s="39"/>
      <c r="G58" s="49"/>
      <c r="H58" s="24">
        <f>+H59-H57-1</f>
        <v>24</v>
      </c>
      <c r="I58" s="97" t="s">
        <v>101</v>
      </c>
      <c r="J58" s="98"/>
    </row>
    <row r="59" spans="1:10" ht="12.75">
      <c r="A59" s="42">
        <v>16</v>
      </c>
      <c r="B59" s="97" t="s">
        <v>72</v>
      </c>
      <c r="C59" s="97"/>
      <c r="D59" s="97"/>
      <c r="E59" s="97"/>
      <c r="F59" s="39"/>
      <c r="G59" s="49"/>
      <c r="H59" s="31">
        <v>39108</v>
      </c>
      <c r="I59" s="90"/>
      <c r="J59" s="124"/>
    </row>
    <row r="60" spans="1:10" ht="12.75">
      <c r="A60" s="42"/>
      <c r="B60" s="108" t="s">
        <v>74</v>
      </c>
      <c r="C60" s="108"/>
      <c r="D60" s="108"/>
      <c r="E60" s="108"/>
      <c r="F60" s="39"/>
      <c r="G60" s="49"/>
      <c r="H60" s="31">
        <v>39116</v>
      </c>
      <c r="I60" s="90"/>
      <c r="J60" s="124"/>
    </row>
    <row r="61" spans="1:10" ht="12.75">
      <c r="A61" s="42">
        <v>17</v>
      </c>
      <c r="B61" s="108" t="s">
        <v>116</v>
      </c>
      <c r="C61" s="108"/>
      <c r="D61" s="108"/>
      <c r="E61" s="108"/>
      <c r="F61" s="39"/>
      <c r="G61" s="49"/>
      <c r="H61" s="31">
        <v>39113</v>
      </c>
      <c r="I61" s="90"/>
      <c r="J61" s="124"/>
    </row>
    <row r="62" spans="1:10" ht="12.75">
      <c r="A62" s="42">
        <v>18</v>
      </c>
      <c r="B62" s="97" t="s">
        <v>77</v>
      </c>
      <c r="C62" s="97"/>
      <c r="D62" s="97"/>
      <c r="E62" s="97"/>
      <c r="F62" s="39"/>
      <c r="G62" s="49"/>
      <c r="H62" s="7">
        <f>IF(MONTH(H57)=MONTH(H59),H61-H59+1,0)</f>
        <v>6</v>
      </c>
      <c r="I62" s="90"/>
      <c r="J62" s="124"/>
    </row>
    <row r="63" spans="1:10" ht="12.75">
      <c r="A63" s="42"/>
      <c r="B63" s="97" t="s">
        <v>100</v>
      </c>
      <c r="C63" s="97"/>
      <c r="D63" s="97"/>
      <c r="E63" s="97"/>
      <c r="F63" s="39"/>
      <c r="G63" s="49"/>
      <c r="H63" s="32">
        <v>337</v>
      </c>
      <c r="I63" s="90"/>
      <c r="J63" s="124"/>
    </row>
    <row r="64" spans="1:10" ht="12.75">
      <c r="A64" s="42"/>
      <c r="B64" s="97" t="s">
        <v>99</v>
      </c>
      <c r="C64" s="97"/>
      <c r="D64" s="97"/>
      <c r="E64" s="97"/>
      <c r="F64" s="39"/>
      <c r="G64" s="49"/>
      <c r="H64" s="54">
        <f>DAY(H61)</f>
        <v>31</v>
      </c>
      <c r="I64" s="90"/>
      <c r="J64" s="124"/>
    </row>
    <row r="65" spans="1:10" ht="12.75">
      <c r="A65" s="42">
        <v>19</v>
      </c>
      <c r="B65" s="97" t="s">
        <v>42</v>
      </c>
      <c r="C65" s="97"/>
      <c r="D65" s="97"/>
      <c r="E65" s="97"/>
      <c r="F65" s="39"/>
      <c r="G65" s="49"/>
      <c r="H65" s="25">
        <f>+H63/H64</f>
        <v>10.870967741935484</v>
      </c>
      <c r="I65" s="90"/>
      <c r="J65" s="124"/>
    </row>
    <row r="66" spans="1:10" ht="12.75">
      <c r="A66" s="42"/>
      <c r="B66" s="97" t="s">
        <v>89</v>
      </c>
      <c r="C66" s="97"/>
      <c r="D66" s="97"/>
      <c r="E66" s="97"/>
      <c r="F66" s="39"/>
      <c r="G66" s="49"/>
      <c r="H66" s="19">
        <f>ROUND(H65,2)</f>
        <v>10.87</v>
      </c>
      <c r="I66" s="90"/>
      <c r="J66" s="124"/>
    </row>
    <row r="67" spans="1:10" ht="12.75">
      <c r="A67" s="42">
        <v>20</v>
      </c>
      <c r="B67" s="97" t="s">
        <v>43</v>
      </c>
      <c r="C67" s="97"/>
      <c r="D67" s="97"/>
      <c r="E67" s="97"/>
      <c r="F67" s="39"/>
      <c r="G67" s="49"/>
      <c r="H67" s="36">
        <f>+H62*H66</f>
        <v>65.22</v>
      </c>
      <c r="I67" s="90"/>
      <c r="J67" s="124"/>
    </row>
    <row r="68" spans="1:10" ht="12.75">
      <c r="A68" s="42">
        <v>21</v>
      </c>
      <c r="B68" s="97" t="s">
        <v>79</v>
      </c>
      <c r="C68" s="97"/>
      <c r="D68" s="97"/>
      <c r="E68" s="97"/>
      <c r="F68" s="39"/>
      <c r="G68" s="49"/>
      <c r="H68" s="37">
        <f>DAY(H60)</f>
        <v>3</v>
      </c>
      <c r="I68" s="90"/>
      <c r="J68" s="124"/>
    </row>
    <row r="69" spans="1:10" ht="12.75">
      <c r="A69" s="42">
        <v>22</v>
      </c>
      <c r="B69" s="97" t="s">
        <v>80</v>
      </c>
      <c r="C69" s="97"/>
      <c r="D69" s="97"/>
      <c r="E69" s="97"/>
      <c r="F69" s="39"/>
      <c r="G69" s="49"/>
      <c r="H69" s="9">
        <f>+H68-1</f>
        <v>2</v>
      </c>
      <c r="I69" s="125" t="s">
        <v>147</v>
      </c>
      <c r="J69" s="126"/>
    </row>
    <row r="70" spans="1:10" ht="12.75">
      <c r="A70" s="42"/>
      <c r="B70" s="97" t="s">
        <v>104</v>
      </c>
      <c r="C70" s="97"/>
      <c r="D70" s="97"/>
      <c r="E70" s="97"/>
      <c r="F70" s="39"/>
      <c r="G70" s="49"/>
      <c r="H70" s="32">
        <v>591</v>
      </c>
      <c r="I70" s="97"/>
      <c r="J70" s="98"/>
    </row>
    <row r="71" spans="1:10" ht="12.75">
      <c r="A71" s="42">
        <v>23</v>
      </c>
      <c r="B71" s="97" t="s">
        <v>37</v>
      </c>
      <c r="C71" s="97"/>
      <c r="D71" s="97"/>
      <c r="E71" s="97"/>
      <c r="F71" s="39"/>
      <c r="G71" s="49"/>
      <c r="H71" s="25">
        <f>+H70/H64</f>
        <v>19.06451612903226</v>
      </c>
      <c r="I71" s="97"/>
      <c r="J71" s="98"/>
    </row>
    <row r="72" spans="1:10" ht="12.75">
      <c r="A72" s="42"/>
      <c r="B72" s="97" t="s">
        <v>89</v>
      </c>
      <c r="C72" s="97"/>
      <c r="D72" s="97"/>
      <c r="E72" s="97"/>
      <c r="F72" s="39"/>
      <c r="G72" s="49"/>
      <c r="H72" s="19">
        <f>ROUND(H71,2)</f>
        <v>19.06</v>
      </c>
      <c r="I72" s="97"/>
      <c r="J72" s="98"/>
    </row>
    <row r="73" spans="1:10" ht="12.75">
      <c r="A73" s="42">
        <v>24</v>
      </c>
      <c r="B73" s="97" t="s">
        <v>44</v>
      </c>
      <c r="C73" s="97"/>
      <c r="D73" s="97"/>
      <c r="E73" s="97"/>
      <c r="F73" s="39"/>
      <c r="G73" s="49"/>
      <c r="H73" s="19">
        <f>+H69*H72</f>
        <v>38.12</v>
      </c>
      <c r="I73" s="97"/>
      <c r="J73" s="98"/>
    </row>
    <row r="74" spans="1:10" ht="12.75">
      <c r="A74" s="42">
        <v>25</v>
      </c>
      <c r="B74" s="97" t="s">
        <v>45</v>
      </c>
      <c r="C74" s="97"/>
      <c r="D74" s="97"/>
      <c r="E74" s="97"/>
      <c r="F74" s="39"/>
      <c r="G74" s="49"/>
      <c r="H74" s="38">
        <f>+H73*0.8</f>
        <v>30.496</v>
      </c>
      <c r="I74" s="97"/>
      <c r="J74" s="98"/>
    </row>
    <row r="75" spans="1:10" ht="12.75">
      <c r="A75" s="42"/>
      <c r="B75" s="97" t="s">
        <v>89</v>
      </c>
      <c r="C75" s="97"/>
      <c r="D75" s="97"/>
      <c r="E75" s="97"/>
      <c r="F75" s="39"/>
      <c r="G75" s="49"/>
      <c r="H75" s="19">
        <f>ROUND(H74,2)</f>
        <v>30.5</v>
      </c>
      <c r="I75" s="97"/>
      <c r="J75" s="98"/>
    </row>
    <row r="76" spans="1:10" ht="12.75">
      <c r="A76" s="42">
        <v>26</v>
      </c>
      <c r="B76" s="97" t="s">
        <v>46</v>
      </c>
      <c r="C76" s="97"/>
      <c r="D76" s="97"/>
      <c r="E76" s="97"/>
      <c r="F76" s="39"/>
      <c r="G76" s="49"/>
      <c r="H76" s="36">
        <f>+H67+H75</f>
        <v>95.72</v>
      </c>
      <c r="I76" s="97"/>
      <c r="J76" s="98"/>
    </row>
    <row r="77" spans="1:10" ht="12.75">
      <c r="A77" s="42">
        <v>27</v>
      </c>
      <c r="B77" s="97" t="s">
        <v>47</v>
      </c>
      <c r="C77" s="97"/>
      <c r="D77" s="97"/>
      <c r="E77" s="97"/>
      <c r="F77" s="39"/>
      <c r="G77" s="49"/>
      <c r="H77" s="32">
        <v>92.13</v>
      </c>
      <c r="I77" s="97"/>
      <c r="J77" s="98"/>
    </row>
    <row r="78" spans="1:10" ht="12.75">
      <c r="A78" s="42">
        <v>28</v>
      </c>
      <c r="B78" s="97" t="s">
        <v>49</v>
      </c>
      <c r="C78" s="97"/>
      <c r="D78" s="97"/>
      <c r="E78" s="97"/>
      <c r="F78" s="39"/>
      <c r="G78" s="49"/>
      <c r="H78" s="19">
        <f>IF((H76-H77)&lt;0,0,H76-H77)</f>
        <v>3.5900000000000034</v>
      </c>
      <c r="I78" s="97"/>
      <c r="J78" s="98"/>
    </row>
    <row r="79" spans="1:10" ht="13.5" thickBot="1">
      <c r="A79" s="43"/>
      <c r="B79" s="103" t="s">
        <v>4</v>
      </c>
      <c r="C79" s="103"/>
      <c r="D79" s="103"/>
      <c r="E79" s="103"/>
      <c r="F79" s="44"/>
      <c r="G79" s="51"/>
      <c r="H79" s="45">
        <f>ROUND(H78,0)</f>
        <v>4</v>
      </c>
      <c r="I79" s="103" t="s">
        <v>103</v>
      </c>
      <c r="J79" s="104"/>
    </row>
    <row r="80" spans="7:8" ht="13.5" thickBot="1">
      <c r="G80" s="2"/>
      <c r="H80" s="2"/>
    </row>
    <row r="81" spans="1:10" ht="12.75">
      <c r="A81" s="46"/>
      <c r="B81" s="40"/>
      <c r="C81" s="40"/>
      <c r="D81" s="40"/>
      <c r="E81" s="40"/>
      <c r="F81" s="40"/>
      <c r="G81" s="47"/>
      <c r="H81" s="120" t="s">
        <v>152</v>
      </c>
      <c r="I81" s="120"/>
      <c r="J81" s="121"/>
    </row>
    <row r="82" spans="1:10" ht="12.75">
      <c r="A82" s="48"/>
      <c r="B82" s="39"/>
      <c r="C82" s="39"/>
      <c r="D82" s="39"/>
      <c r="E82" s="39"/>
      <c r="F82" s="39"/>
      <c r="G82" s="49"/>
      <c r="H82" s="122" t="s">
        <v>170</v>
      </c>
      <c r="I82" s="122"/>
      <c r="J82" s="123"/>
    </row>
    <row r="83" spans="1:10" ht="12.75">
      <c r="A83" s="109" t="s">
        <v>115</v>
      </c>
      <c r="B83" s="101"/>
      <c r="C83" s="101"/>
      <c r="D83" s="101"/>
      <c r="E83" s="101"/>
      <c r="F83" s="39"/>
      <c r="G83" s="49"/>
      <c r="H83" s="122" t="s">
        <v>123</v>
      </c>
      <c r="I83" s="127"/>
      <c r="J83" s="128"/>
    </row>
    <row r="84" spans="1:10" ht="12.75">
      <c r="A84" s="42">
        <v>14</v>
      </c>
      <c r="B84" s="97" t="s">
        <v>70</v>
      </c>
      <c r="C84" s="97"/>
      <c r="D84" s="97"/>
      <c r="E84" s="97"/>
      <c r="F84" s="39"/>
      <c r="G84" s="39"/>
      <c r="H84" s="55">
        <v>39083</v>
      </c>
      <c r="I84" s="90"/>
      <c r="J84" s="90"/>
    </row>
    <row r="85" spans="1:10" ht="12.75">
      <c r="A85" s="42">
        <v>15</v>
      </c>
      <c r="B85" s="97" t="s">
        <v>71</v>
      </c>
      <c r="C85" s="97"/>
      <c r="D85" s="97"/>
      <c r="E85" s="97"/>
      <c r="F85" s="39"/>
      <c r="G85" s="39"/>
      <c r="H85" s="56">
        <f>+H86-H84-1</f>
        <v>32</v>
      </c>
      <c r="I85" s="97" t="s">
        <v>101</v>
      </c>
      <c r="J85" s="97"/>
    </row>
    <row r="86" spans="1:10" ht="12.75">
      <c r="A86" s="42">
        <v>16</v>
      </c>
      <c r="B86" s="97" t="s">
        <v>72</v>
      </c>
      <c r="C86" s="97"/>
      <c r="D86" s="97"/>
      <c r="E86" s="97"/>
      <c r="F86" s="39"/>
      <c r="G86" s="39"/>
      <c r="H86" s="57">
        <v>39116</v>
      </c>
      <c r="I86" s="97"/>
      <c r="J86" s="97"/>
    </row>
    <row r="87" spans="1:10" ht="12.75">
      <c r="A87" s="42"/>
      <c r="B87" s="108" t="s">
        <v>74</v>
      </c>
      <c r="C87" s="108"/>
      <c r="D87" s="108"/>
      <c r="E87" s="108"/>
      <c r="F87" s="50"/>
      <c r="G87" s="39"/>
      <c r="H87" s="57">
        <v>39116</v>
      </c>
      <c r="I87" s="97"/>
      <c r="J87" s="97"/>
    </row>
    <row r="88" spans="1:10" ht="12.75">
      <c r="A88" s="42">
        <v>17</v>
      </c>
      <c r="B88" s="108" t="s">
        <v>116</v>
      </c>
      <c r="C88" s="108"/>
      <c r="D88" s="108"/>
      <c r="E88" s="108"/>
      <c r="F88" s="50"/>
      <c r="G88" s="50"/>
      <c r="H88" s="57">
        <v>39113</v>
      </c>
      <c r="I88" s="97"/>
      <c r="J88" s="97"/>
    </row>
    <row r="89" spans="1:10" ht="12.75">
      <c r="A89" s="42">
        <v>18</v>
      </c>
      <c r="B89" s="97" t="s">
        <v>77</v>
      </c>
      <c r="C89" s="97"/>
      <c r="D89" s="97"/>
      <c r="E89" s="97"/>
      <c r="F89" s="39"/>
      <c r="G89" s="39"/>
      <c r="H89" s="15">
        <f>IF(MONTH(H84)=MONTH(H86),H88-H86+1,0)</f>
        <v>0</v>
      </c>
      <c r="I89" s="97"/>
      <c r="J89" s="97"/>
    </row>
    <row r="90" spans="1:10" ht="12.75">
      <c r="A90" s="42"/>
      <c r="B90" s="97" t="s">
        <v>100</v>
      </c>
      <c r="C90" s="97"/>
      <c r="D90" s="97"/>
      <c r="E90" s="97"/>
      <c r="F90" s="39"/>
      <c r="G90" s="39"/>
      <c r="H90" s="58">
        <v>337</v>
      </c>
      <c r="I90" s="97"/>
      <c r="J90" s="97"/>
    </row>
    <row r="91" spans="1:10" ht="12.75">
      <c r="A91" s="42"/>
      <c r="B91" s="97" t="s">
        <v>99</v>
      </c>
      <c r="C91" s="97"/>
      <c r="D91" s="97"/>
      <c r="E91" s="97"/>
      <c r="F91" s="39"/>
      <c r="G91" s="39"/>
      <c r="H91" s="59">
        <f>DAY(H88)</f>
        <v>31</v>
      </c>
      <c r="I91" s="97"/>
      <c r="J91" s="97"/>
    </row>
    <row r="92" spans="1:10" ht="12.75">
      <c r="A92" s="42">
        <v>19</v>
      </c>
      <c r="B92" s="97" t="s">
        <v>42</v>
      </c>
      <c r="C92" s="97"/>
      <c r="D92" s="97"/>
      <c r="E92" s="97"/>
      <c r="F92" s="39"/>
      <c r="G92" s="39"/>
      <c r="H92" s="60">
        <f>+H90/H91</f>
        <v>10.870967741935484</v>
      </c>
      <c r="I92" s="97"/>
      <c r="J92" s="97"/>
    </row>
    <row r="93" spans="1:10" ht="12.75">
      <c r="A93" s="42"/>
      <c r="B93" s="97" t="s">
        <v>89</v>
      </c>
      <c r="C93" s="97"/>
      <c r="D93" s="97"/>
      <c r="E93" s="97"/>
      <c r="F93" s="39"/>
      <c r="G93" s="39"/>
      <c r="H93" s="61">
        <f>ROUND(H92,2)</f>
        <v>10.87</v>
      </c>
      <c r="I93" s="97"/>
      <c r="J93" s="97"/>
    </row>
    <row r="94" spans="1:10" ht="12.75">
      <c r="A94" s="42">
        <v>20</v>
      </c>
      <c r="B94" s="97" t="s">
        <v>43</v>
      </c>
      <c r="C94" s="97"/>
      <c r="D94" s="97"/>
      <c r="E94" s="97"/>
      <c r="F94" s="39"/>
      <c r="G94" s="39"/>
      <c r="H94" s="62">
        <f>+H89*H93</f>
        <v>0</v>
      </c>
      <c r="I94" s="97"/>
      <c r="J94" s="97"/>
    </row>
    <row r="95" spans="1:10" ht="12.75">
      <c r="A95" s="42">
        <v>21</v>
      </c>
      <c r="B95" s="97" t="s">
        <v>79</v>
      </c>
      <c r="C95" s="97"/>
      <c r="D95" s="97"/>
      <c r="E95" s="97"/>
      <c r="F95" s="39"/>
      <c r="G95" s="39"/>
      <c r="H95" s="63">
        <f>DAY(H87)</f>
        <v>3</v>
      </c>
      <c r="I95" s="97"/>
      <c r="J95" s="97"/>
    </row>
    <row r="96" spans="1:10" ht="12.75">
      <c r="A96" s="42">
        <v>22</v>
      </c>
      <c r="B96" s="97" t="s">
        <v>80</v>
      </c>
      <c r="C96" s="97"/>
      <c r="D96" s="97"/>
      <c r="E96" s="97"/>
      <c r="F96" s="39"/>
      <c r="G96" s="39"/>
      <c r="H96" s="64">
        <f>H87-H86</f>
        <v>0</v>
      </c>
      <c r="I96" s="129" t="s">
        <v>148</v>
      </c>
      <c r="J96" s="129"/>
    </row>
    <row r="97" spans="1:10" ht="12.75">
      <c r="A97" s="42"/>
      <c r="B97" s="97" t="s">
        <v>104</v>
      </c>
      <c r="C97" s="97"/>
      <c r="D97" s="97"/>
      <c r="E97" s="97"/>
      <c r="F97" s="39"/>
      <c r="G97" s="39"/>
      <c r="H97" s="58">
        <v>591</v>
      </c>
      <c r="I97" s="97"/>
      <c r="J97" s="97"/>
    </row>
    <row r="98" spans="1:10" ht="12.75">
      <c r="A98" s="42">
        <v>23</v>
      </c>
      <c r="B98" s="97" t="s">
        <v>37</v>
      </c>
      <c r="C98" s="97"/>
      <c r="D98" s="97"/>
      <c r="E98" s="97"/>
      <c r="F98" s="39"/>
      <c r="G98" s="39"/>
      <c r="H98" s="65">
        <f>+H97/H91</f>
        <v>19.06451612903226</v>
      </c>
      <c r="I98" s="97"/>
      <c r="J98" s="97"/>
    </row>
    <row r="99" spans="1:10" ht="12.75">
      <c r="A99" s="42"/>
      <c r="B99" s="97" t="s">
        <v>89</v>
      </c>
      <c r="C99" s="97"/>
      <c r="D99" s="97"/>
      <c r="E99" s="97"/>
      <c r="F99" s="39"/>
      <c r="G99" s="39"/>
      <c r="H99" s="61">
        <f>ROUND(H98,2)</f>
        <v>19.06</v>
      </c>
      <c r="I99" s="97"/>
      <c r="J99" s="97"/>
    </row>
    <row r="100" spans="1:10" ht="12.75">
      <c r="A100" s="42">
        <v>24</v>
      </c>
      <c r="B100" s="97" t="s">
        <v>44</v>
      </c>
      <c r="C100" s="97"/>
      <c r="D100" s="97"/>
      <c r="E100" s="97"/>
      <c r="F100" s="39"/>
      <c r="G100" s="39"/>
      <c r="H100" s="61">
        <f>+H96*H99</f>
        <v>0</v>
      </c>
      <c r="I100" s="97"/>
      <c r="J100" s="97"/>
    </row>
    <row r="101" spans="1:10" ht="12.75">
      <c r="A101" s="42">
        <v>25</v>
      </c>
      <c r="B101" s="97" t="s">
        <v>45</v>
      </c>
      <c r="C101" s="97"/>
      <c r="D101" s="97"/>
      <c r="E101" s="97"/>
      <c r="F101" s="39"/>
      <c r="G101" s="39"/>
      <c r="H101" s="66">
        <f>+H100*0.8</f>
        <v>0</v>
      </c>
      <c r="I101" s="97"/>
      <c r="J101" s="97"/>
    </row>
    <row r="102" spans="1:10" ht="12.75">
      <c r="A102" s="42"/>
      <c r="B102" s="97" t="s">
        <v>89</v>
      </c>
      <c r="C102" s="97"/>
      <c r="D102" s="97"/>
      <c r="E102" s="97"/>
      <c r="F102" s="39"/>
      <c r="G102" s="39"/>
      <c r="H102" s="61">
        <f>ROUND(H101,2)</f>
        <v>0</v>
      </c>
      <c r="I102" s="97"/>
      <c r="J102" s="97"/>
    </row>
    <row r="103" spans="1:10" ht="12.75">
      <c r="A103" s="42">
        <v>26</v>
      </c>
      <c r="B103" s="97" t="s">
        <v>46</v>
      </c>
      <c r="C103" s="97"/>
      <c r="D103" s="97"/>
      <c r="E103" s="97"/>
      <c r="F103" s="39"/>
      <c r="G103" s="39"/>
      <c r="H103" s="62">
        <f>+H94+H102</f>
        <v>0</v>
      </c>
      <c r="I103" s="97"/>
      <c r="J103" s="97"/>
    </row>
    <row r="104" spans="1:10" ht="12.75">
      <c r="A104" s="42">
        <v>27</v>
      </c>
      <c r="B104" s="97" t="s">
        <v>47</v>
      </c>
      <c r="C104" s="97"/>
      <c r="D104" s="97"/>
      <c r="E104" s="97"/>
      <c r="F104" s="39"/>
      <c r="G104" s="39"/>
      <c r="H104" s="58">
        <v>92.13</v>
      </c>
      <c r="I104" s="97"/>
      <c r="J104" s="97"/>
    </row>
    <row r="105" spans="1:10" ht="12.75">
      <c r="A105" s="42">
        <v>28</v>
      </c>
      <c r="B105" s="97" t="s">
        <v>49</v>
      </c>
      <c r="C105" s="97"/>
      <c r="D105" s="97"/>
      <c r="E105" s="97"/>
      <c r="F105" s="39"/>
      <c r="G105" s="39"/>
      <c r="H105" s="61">
        <f>IF((H103-H104)&lt;0,0,H103-H104)</f>
        <v>0</v>
      </c>
      <c r="I105" s="97"/>
      <c r="J105" s="97"/>
    </row>
    <row r="106" spans="1:10" ht="13.5" thickBot="1">
      <c r="A106" s="43"/>
      <c r="B106" s="103" t="s">
        <v>4</v>
      </c>
      <c r="C106" s="103"/>
      <c r="D106" s="103"/>
      <c r="E106" s="103"/>
      <c r="F106" s="44"/>
      <c r="G106" s="51"/>
      <c r="H106" s="67">
        <f>ROUND(H105,0)</f>
        <v>0</v>
      </c>
      <c r="I106" s="97" t="s">
        <v>103</v>
      </c>
      <c r="J106" s="97"/>
    </row>
    <row r="107" spans="1:10" ht="12.75">
      <c r="A107" s="46"/>
      <c r="B107" s="40"/>
      <c r="C107" s="40"/>
      <c r="D107" s="40"/>
      <c r="E107" s="40"/>
      <c r="F107" s="40"/>
      <c r="G107" s="47"/>
      <c r="H107" s="120" t="s">
        <v>153</v>
      </c>
      <c r="I107" s="120"/>
      <c r="J107" s="121"/>
    </row>
    <row r="108" spans="1:10" ht="12.75">
      <c r="A108" s="48"/>
      <c r="B108" s="39"/>
      <c r="C108" s="39"/>
      <c r="D108" s="39"/>
      <c r="E108" s="39"/>
      <c r="F108" s="39"/>
      <c r="G108" s="49"/>
      <c r="H108" s="122" t="s">
        <v>169</v>
      </c>
      <c r="I108" s="122"/>
      <c r="J108" s="123"/>
    </row>
    <row r="109" spans="1:10" ht="12.75">
      <c r="A109" s="109" t="s">
        <v>115</v>
      </c>
      <c r="B109" s="101"/>
      <c r="C109" s="101"/>
      <c r="D109" s="101"/>
      <c r="E109" s="101"/>
      <c r="F109" s="39"/>
      <c r="G109" s="49"/>
      <c r="H109" s="122" t="s">
        <v>166</v>
      </c>
      <c r="I109" s="122"/>
      <c r="J109" s="123"/>
    </row>
    <row r="110" spans="1:10" ht="12.75">
      <c r="A110" s="42">
        <v>14</v>
      </c>
      <c r="B110" s="97" t="s">
        <v>70</v>
      </c>
      <c r="C110" s="97"/>
      <c r="D110" s="97"/>
      <c r="E110" s="97"/>
      <c r="F110" s="39"/>
      <c r="G110" s="49"/>
      <c r="H110" s="31">
        <v>39780</v>
      </c>
      <c r="I110" s="97"/>
      <c r="J110" s="98"/>
    </row>
    <row r="111" spans="1:10" ht="12.75">
      <c r="A111" s="42">
        <v>15</v>
      </c>
      <c r="B111" s="97" t="s">
        <v>71</v>
      </c>
      <c r="C111" s="97"/>
      <c r="D111" s="97"/>
      <c r="E111" s="97"/>
      <c r="F111" s="39"/>
      <c r="G111" s="49"/>
      <c r="H111" s="24">
        <f>+H112-H110-1</f>
        <v>1</v>
      </c>
      <c r="I111" s="97" t="s">
        <v>101</v>
      </c>
      <c r="J111" s="98"/>
    </row>
    <row r="112" spans="1:10" ht="12.75">
      <c r="A112" s="42">
        <v>16</v>
      </c>
      <c r="B112" s="97" t="s">
        <v>72</v>
      </c>
      <c r="C112" s="97"/>
      <c r="D112" s="97"/>
      <c r="E112" s="97"/>
      <c r="F112" s="39"/>
      <c r="G112" s="49"/>
      <c r="H112" s="31">
        <v>39782</v>
      </c>
      <c r="I112" s="97"/>
      <c r="J112" s="98"/>
    </row>
    <row r="113" spans="1:10" ht="12.75">
      <c r="A113" s="42"/>
      <c r="B113" s="108" t="s">
        <v>74</v>
      </c>
      <c r="C113" s="108"/>
      <c r="D113" s="108"/>
      <c r="E113" s="108"/>
      <c r="F113" s="39"/>
      <c r="G113" s="49"/>
      <c r="H113" s="31">
        <v>39833</v>
      </c>
      <c r="I113" s="130" t="s">
        <v>168</v>
      </c>
      <c r="J113" s="131"/>
    </row>
    <row r="114" spans="1:10" ht="12.75">
      <c r="A114" s="42">
        <v>17</v>
      </c>
      <c r="B114" s="108" t="s">
        <v>116</v>
      </c>
      <c r="C114" s="108"/>
      <c r="D114" s="108"/>
      <c r="E114" s="108"/>
      <c r="F114" s="39"/>
      <c r="G114" s="49"/>
      <c r="H114" s="31">
        <v>39782</v>
      </c>
      <c r="I114" s="97"/>
      <c r="J114" s="98"/>
    </row>
    <row r="115" spans="1:10" ht="12.75">
      <c r="A115" s="42">
        <v>18</v>
      </c>
      <c r="B115" s="97" t="s">
        <v>77</v>
      </c>
      <c r="C115" s="97"/>
      <c r="D115" s="97"/>
      <c r="E115" s="97"/>
      <c r="F115" s="39"/>
      <c r="G115" s="49"/>
      <c r="H115" s="7">
        <f>IF(MONTH(H110)=MONTH(H112),H114-H112+1,0)</f>
        <v>1</v>
      </c>
      <c r="I115" s="97"/>
      <c r="J115" s="98"/>
    </row>
    <row r="116" spans="1:10" ht="12.75">
      <c r="A116" s="42"/>
      <c r="B116" s="97" t="s">
        <v>100</v>
      </c>
      <c r="C116" s="97"/>
      <c r="D116" s="97"/>
      <c r="E116" s="97"/>
      <c r="F116" s="39"/>
      <c r="G116" s="49"/>
      <c r="H116" s="32">
        <v>337</v>
      </c>
      <c r="I116" s="97"/>
      <c r="J116" s="98"/>
    </row>
    <row r="117" spans="1:10" ht="12.75">
      <c r="A117" s="42"/>
      <c r="B117" s="97" t="s">
        <v>99</v>
      </c>
      <c r="C117" s="97"/>
      <c r="D117" s="97"/>
      <c r="E117" s="97"/>
      <c r="F117" s="39"/>
      <c r="G117" s="49"/>
      <c r="H117" s="54">
        <f>DAY(H114)</f>
        <v>30</v>
      </c>
      <c r="I117" s="97"/>
      <c r="J117" s="98"/>
    </row>
    <row r="118" spans="1:10" ht="12.75">
      <c r="A118" s="42">
        <v>19</v>
      </c>
      <c r="B118" s="97" t="s">
        <v>42</v>
      </c>
      <c r="C118" s="97"/>
      <c r="D118" s="97"/>
      <c r="E118" s="97"/>
      <c r="F118" s="39"/>
      <c r="G118" s="49"/>
      <c r="H118" s="25">
        <f>+H116/H117</f>
        <v>11.233333333333333</v>
      </c>
      <c r="I118" s="97"/>
      <c r="J118" s="98"/>
    </row>
    <row r="119" spans="1:10" ht="12.75">
      <c r="A119" s="42"/>
      <c r="B119" s="97" t="s">
        <v>89</v>
      </c>
      <c r="C119" s="97"/>
      <c r="D119" s="97"/>
      <c r="E119" s="97"/>
      <c r="F119" s="39"/>
      <c r="G119" s="49"/>
      <c r="H119" s="19">
        <f>ROUND(H118,2)</f>
        <v>11.23</v>
      </c>
      <c r="I119" s="97"/>
      <c r="J119" s="98"/>
    </row>
    <row r="120" spans="1:10" ht="12.75">
      <c r="A120" s="42">
        <v>20</v>
      </c>
      <c r="B120" s="97" t="s">
        <v>43</v>
      </c>
      <c r="C120" s="97"/>
      <c r="D120" s="97"/>
      <c r="E120" s="97"/>
      <c r="F120" s="39"/>
      <c r="G120" s="49"/>
      <c r="H120" s="36">
        <f>+H115*H119</f>
        <v>11.23</v>
      </c>
      <c r="I120" s="97"/>
      <c r="J120" s="98"/>
    </row>
    <row r="121" spans="1:10" ht="12.75">
      <c r="A121" s="42">
        <v>21</v>
      </c>
      <c r="B121" s="97" t="s">
        <v>79</v>
      </c>
      <c r="C121" s="97"/>
      <c r="D121" s="97"/>
      <c r="E121" s="97"/>
      <c r="F121" s="39"/>
      <c r="G121" s="49"/>
      <c r="H121" s="37">
        <v>0</v>
      </c>
      <c r="I121" s="97"/>
      <c r="J121" s="98"/>
    </row>
    <row r="122" spans="1:10" ht="12.75">
      <c r="A122" s="42">
        <v>22</v>
      </c>
      <c r="B122" s="97" t="s">
        <v>80</v>
      </c>
      <c r="C122" s="97"/>
      <c r="D122" s="97"/>
      <c r="E122" s="97"/>
      <c r="F122" s="39"/>
      <c r="G122" s="49"/>
      <c r="H122" s="33">
        <v>31</v>
      </c>
      <c r="I122" s="132" t="s">
        <v>127</v>
      </c>
      <c r="J122" s="133"/>
    </row>
    <row r="123" spans="1:10" ht="12.75">
      <c r="A123" s="42"/>
      <c r="B123" s="97" t="s">
        <v>104</v>
      </c>
      <c r="C123" s="97"/>
      <c r="D123" s="97"/>
      <c r="E123" s="97"/>
      <c r="F123" s="39"/>
      <c r="G123" s="49"/>
      <c r="H123" s="32">
        <v>591</v>
      </c>
      <c r="I123" s="97"/>
      <c r="J123" s="98"/>
    </row>
    <row r="124" spans="1:10" ht="12.75">
      <c r="A124" s="42">
        <v>23</v>
      </c>
      <c r="B124" s="97" t="s">
        <v>37</v>
      </c>
      <c r="C124" s="97"/>
      <c r="D124" s="97"/>
      <c r="E124" s="97"/>
      <c r="F124" s="39"/>
      <c r="G124" s="49"/>
      <c r="H124" s="25">
        <f>+H123/H117</f>
        <v>19.7</v>
      </c>
      <c r="I124" s="97"/>
      <c r="J124" s="98"/>
    </row>
    <row r="125" spans="1:10" ht="12.75">
      <c r="A125" s="42"/>
      <c r="B125" s="97" t="s">
        <v>89</v>
      </c>
      <c r="C125" s="97"/>
      <c r="D125" s="97"/>
      <c r="E125" s="97"/>
      <c r="F125" s="39"/>
      <c r="G125" s="49"/>
      <c r="H125" s="19">
        <f>ROUND(H124,2)</f>
        <v>19.7</v>
      </c>
      <c r="I125" s="97"/>
      <c r="J125" s="98"/>
    </row>
    <row r="126" spans="1:10" ht="12.75">
      <c r="A126" s="42">
        <v>24</v>
      </c>
      <c r="B126" s="97" t="s">
        <v>44</v>
      </c>
      <c r="C126" s="97"/>
      <c r="D126" s="97"/>
      <c r="E126" s="97"/>
      <c r="F126" s="39"/>
      <c r="G126" s="49"/>
      <c r="H126" s="19">
        <f>+H122*H125</f>
        <v>610.6999999999999</v>
      </c>
      <c r="I126" s="97"/>
      <c r="J126" s="98"/>
    </row>
    <row r="127" spans="1:10" ht="12.75">
      <c r="A127" s="42">
        <v>25</v>
      </c>
      <c r="B127" s="97" t="s">
        <v>45</v>
      </c>
      <c r="C127" s="97"/>
      <c r="D127" s="97"/>
      <c r="E127" s="97"/>
      <c r="F127" s="39"/>
      <c r="G127" s="49"/>
      <c r="H127" s="38">
        <f>+H126*0.8</f>
        <v>488.55999999999995</v>
      </c>
      <c r="I127" s="97"/>
      <c r="J127" s="98"/>
    </row>
    <row r="128" spans="1:10" ht="12.75">
      <c r="A128" s="42"/>
      <c r="B128" s="97" t="s">
        <v>89</v>
      </c>
      <c r="C128" s="97"/>
      <c r="D128" s="97"/>
      <c r="E128" s="97"/>
      <c r="F128" s="39"/>
      <c r="G128" s="49"/>
      <c r="H128" s="19">
        <f>ROUND(H127,2)</f>
        <v>488.56</v>
      </c>
      <c r="I128" s="97"/>
      <c r="J128" s="98"/>
    </row>
    <row r="129" spans="1:10" ht="12.75">
      <c r="A129" s="42">
        <v>26</v>
      </c>
      <c r="B129" s="97" t="s">
        <v>46</v>
      </c>
      <c r="C129" s="97"/>
      <c r="D129" s="97"/>
      <c r="E129" s="97"/>
      <c r="F129" s="39"/>
      <c r="G129" s="49"/>
      <c r="H129" s="36">
        <f>+H120+H128</f>
        <v>499.79</v>
      </c>
      <c r="I129" s="97"/>
      <c r="J129" s="98"/>
    </row>
    <row r="130" spans="1:10" ht="12.75">
      <c r="A130" s="42">
        <v>27</v>
      </c>
      <c r="B130" s="97" t="s">
        <v>47</v>
      </c>
      <c r="C130" s="97"/>
      <c r="D130" s="97"/>
      <c r="E130" s="97"/>
      <c r="F130" s="39"/>
      <c r="G130" s="49"/>
      <c r="H130" s="32">
        <v>92.13</v>
      </c>
      <c r="I130" s="97"/>
      <c r="J130" s="98"/>
    </row>
    <row r="131" spans="1:10" ht="12.75">
      <c r="A131" s="42">
        <v>28</v>
      </c>
      <c r="B131" s="97" t="s">
        <v>49</v>
      </c>
      <c r="C131" s="97"/>
      <c r="D131" s="97"/>
      <c r="E131" s="97"/>
      <c r="F131" s="39"/>
      <c r="G131" s="49"/>
      <c r="H131" s="19">
        <f>IF((H129-H130)&lt;0,0,H129-H130)</f>
        <v>407.66</v>
      </c>
      <c r="I131" s="97"/>
      <c r="J131" s="98"/>
    </row>
    <row r="132" spans="1:10" ht="13.5" thickBot="1">
      <c r="A132" s="43"/>
      <c r="B132" s="103" t="s">
        <v>4</v>
      </c>
      <c r="C132" s="103"/>
      <c r="D132" s="103"/>
      <c r="E132" s="103"/>
      <c r="F132" s="44"/>
      <c r="G132" s="51"/>
      <c r="H132" s="45">
        <f>ROUND(H131,0)</f>
        <v>408</v>
      </c>
      <c r="I132" s="103" t="s">
        <v>103</v>
      </c>
      <c r="J132" s="104"/>
    </row>
    <row r="133" spans="1:8" ht="13.5" thickBot="1">
      <c r="A133" s="39"/>
      <c r="B133" s="68"/>
      <c r="C133" s="68"/>
      <c r="D133" s="68"/>
      <c r="E133" s="68"/>
      <c r="G133" s="2"/>
      <c r="H133" s="2"/>
    </row>
    <row r="134" spans="1:10" ht="12.75">
      <c r="A134" s="46"/>
      <c r="B134" s="40"/>
      <c r="C134" s="40"/>
      <c r="D134" s="40"/>
      <c r="E134" s="40"/>
      <c r="F134" s="40"/>
      <c r="G134" s="47"/>
      <c r="H134" s="120" t="s">
        <v>165</v>
      </c>
      <c r="I134" s="120"/>
      <c r="J134" s="121"/>
    </row>
    <row r="135" spans="1:10" ht="12.75">
      <c r="A135" s="48"/>
      <c r="B135" s="39"/>
      <c r="C135" s="39"/>
      <c r="D135" s="39"/>
      <c r="E135" s="39"/>
      <c r="F135" s="39"/>
      <c r="G135" s="49"/>
      <c r="H135" s="122" t="s">
        <v>170</v>
      </c>
      <c r="I135" s="122"/>
      <c r="J135" s="123"/>
    </row>
    <row r="136" spans="1:10" ht="12.75">
      <c r="A136" s="109" t="s">
        <v>115</v>
      </c>
      <c r="B136" s="101"/>
      <c r="C136" s="101"/>
      <c r="D136" s="101"/>
      <c r="E136" s="101"/>
      <c r="F136" s="39"/>
      <c r="G136" s="49"/>
      <c r="H136" s="122" t="s">
        <v>166</v>
      </c>
      <c r="I136" s="122"/>
      <c r="J136" s="123"/>
    </row>
    <row r="137" spans="1:10" ht="12.75">
      <c r="A137" s="42">
        <v>14</v>
      </c>
      <c r="B137" s="97" t="s">
        <v>70</v>
      </c>
      <c r="C137" s="97"/>
      <c r="D137" s="97"/>
      <c r="E137" s="97"/>
      <c r="F137" s="39"/>
      <c r="G137" s="39"/>
      <c r="H137" s="31">
        <v>39780</v>
      </c>
      <c r="I137" s="97"/>
      <c r="J137" s="98"/>
    </row>
    <row r="138" spans="1:10" ht="12.75">
      <c r="A138" s="42">
        <v>15</v>
      </c>
      <c r="B138" s="97" t="s">
        <v>71</v>
      </c>
      <c r="C138" s="97"/>
      <c r="D138" s="97"/>
      <c r="E138" s="97"/>
      <c r="F138" s="39"/>
      <c r="G138" s="39"/>
      <c r="H138" s="24">
        <f>+H139-H137-1</f>
        <v>3</v>
      </c>
      <c r="I138" s="97"/>
      <c r="J138" s="98"/>
    </row>
    <row r="139" spans="1:10" ht="12.75">
      <c r="A139" s="42">
        <v>16</v>
      </c>
      <c r="B139" s="97" t="s">
        <v>72</v>
      </c>
      <c r="C139" s="97"/>
      <c r="D139" s="97"/>
      <c r="E139" s="97"/>
      <c r="F139" s="39"/>
      <c r="G139" s="39"/>
      <c r="H139" s="31">
        <v>39784</v>
      </c>
      <c r="I139" s="97"/>
      <c r="J139" s="98"/>
    </row>
    <row r="140" spans="1:10" ht="12.75">
      <c r="A140" s="42"/>
      <c r="B140" s="108" t="s">
        <v>74</v>
      </c>
      <c r="C140" s="108"/>
      <c r="D140" s="108"/>
      <c r="E140" s="108"/>
      <c r="F140" s="50"/>
      <c r="G140" s="39"/>
      <c r="H140" s="31">
        <v>39833</v>
      </c>
      <c r="I140" s="97"/>
      <c r="J140" s="98"/>
    </row>
    <row r="141" spans="1:10" ht="12.75">
      <c r="A141" s="42">
        <v>17</v>
      </c>
      <c r="B141" s="108" t="s">
        <v>116</v>
      </c>
      <c r="C141" s="108"/>
      <c r="D141" s="108"/>
      <c r="E141" s="108"/>
      <c r="F141" s="50"/>
      <c r="G141" s="50"/>
      <c r="H141" s="31">
        <v>39782</v>
      </c>
      <c r="I141" s="97"/>
      <c r="J141" s="98"/>
    </row>
    <row r="142" spans="1:10" ht="12.75">
      <c r="A142" s="42">
        <v>18</v>
      </c>
      <c r="B142" s="97" t="s">
        <v>77</v>
      </c>
      <c r="C142" s="97"/>
      <c r="D142" s="97"/>
      <c r="E142" s="97"/>
      <c r="F142" s="39"/>
      <c r="G142" s="39"/>
      <c r="H142" s="7">
        <f>IF(MONTH(H137)=MONTH(H139),H141-H139+1,0)</f>
        <v>0</v>
      </c>
      <c r="I142" s="97"/>
      <c r="J142" s="98"/>
    </row>
    <row r="143" spans="1:10" ht="12.75">
      <c r="A143" s="42"/>
      <c r="B143" s="97" t="s">
        <v>100</v>
      </c>
      <c r="C143" s="97"/>
      <c r="D143" s="97"/>
      <c r="E143" s="97"/>
      <c r="F143" s="39"/>
      <c r="G143" s="39"/>
      <c r="H143" s="32">
        <v>337</v>
      </c>
      <c r="I143" s="97"/>
      <c r="J143" s="98"/>
    </row>
    <row r="144" spans="1:10" ht="12.75">
      <c r="A144" s="42"/>
      <c r="B144" s="97" t="s">
        <v>99</v>
      </c>
      <c r="C144" s="97"/>
      <c r="D144" s="97"/>
      <c r="E144" s="97"/>
      <c r="F144" s="39"/>
      <c r="G144" s="39"/>
      <c r="H144" s="54">
        <f>DAY(H141)</f>
        <v>30</v>
      </c>
      <c r="I144" s="97"/>
      <c r="J144" s="98"/>
    </row>
    <row r="145" spans="1:10" ht="12.75">
      <c r="A145" s="42">
        <v>19</v>
      </c>
      <c r="B145" s="97" t="s">
        <v>42</v>
      </c>
      <c r="C145" s="97"/>
      <c r="D145" s="97"/>
      <c r="E145" s="97"/>
      <c r="F145" s="39"/>
      <c r="G145" s="39"/>
      <c r="H145" s="25">
        <f>+H143/H144</f>
        <v>11.233333333333333</v>
      </c>
      <c r="I145" s="97"/>
      <c r="J145" s="98"/>
    </row>
    <row r="146" spans="1:10" ht="12.75">
      <c r="A146" s="42"/>
      <c r="B146" s="97" t="s">
        <v>89</v>
      </c>
      <c r="C146" s="97"/>
      <c r="D146" s="97"/>
      <c r="E146" s="97"/>
      <c r="F146" s="39"/>
      <c r="G146" s="39"/>
      <c r="H146" s="19">
        <f>ROUND(H145,2)</f>
        <v>11.23</v>
      </c>
      <c r="I146" s="97"/>
      <c r="J146" s="98"/>
    </row>
    <row r="147" spans="1:10" ht="12.75">
      <c r="A147" s="42">
        <v>20</v>
      </c>
      <c r="B147" s="97" t="s">
        <v>43</v>
      </c>
      <c r="C147" s="97"/>
      <c r="D147" s="97"/>
      <c r="E147" s="97"/>
      <c r="F147" s="39"/>
      <c r="G147" s="39"/>
      <c r="H147" s="36">
        <f>+H142*H146</f>
        <v>0</v>
      </c>
      <c r="I147" s="97"/>
      <c r="J147" s="98"/>
    </row>
    <row r="148" spans="1:10" ht="12.75">
      <c r="A148" s="42">
        <v>21</v>
      </c>
      <c r="B148" s="97" t="s">
        <v>79</v>
      </c>
      <c r="C148" s="97"/>
      <c r="D148" s="97"/>
      <c r="E148" s="97"/>
      <c r="F148" s="39"/>
      <c r="G148" s="39"/>
      <c r="H148" s="37">
        <v>0</v>
      </c>
      <c r="I148" s="97"/>
      <c r="J148" s="98"/>
    </row>
    <row r="149" spans="1:10" ht="12.75">
      <c r="A149" s="42">
        <v>22</v>
      </c>
      <c r="B149" s="97" t="s">
        <v>80</v>
      </c>
      <c r="C149" s="97"/>
      <c r="D149" s="97"/>
      <c r="E149" s="97"/>
      <c r="F149" s="39"/>
      <c r="G149" s="39"/>
      <c r="H149" s="33">
        <f>31-2+1</f>
        <v>30</v>
      </c>
      <c r="I149" s="134" t="s">
        <v>167</v>
      </c>
      <c r="J149" s="135"/>
    </row>
    <row r="150" spans="1:10" ht="12.75">
      <c r="A150" s="42"/>
      <c r="B150" s="97" t="s">
        <v>104</v>
      </c>
      <c r="C150" s="97"/>
      <c r="D150" s="97"/>
      <c r="E150" s="97"/>
      <c r="F150" s="39"/>
      <c r="G150" s="39"/>
      <c r="H150" s="32">
        <v>591</v>
      </c>
      <c r="I150" s="97"/>
      <c r="J150" s="98"/>
    </row>
    <row r="151" spans="1:10" ht="12.75">
      <c r="A151" s="42">
        <v>23</v>
      </c>
      <c r="B151" s="97" t="s">
        <v>37</v>
      </c>
      <c r="C151" s="97"/>
      <c r="D151" s="97"/>
      <c r="E151" s="97"/>
      <c r="F151" s="39"/>
      <c r="G151" s="39"/>
      <c r="H151" s="25">
        <f>+H150/H144</f>
        <v>19.7</v>
      </c>
      <c r="I151" s="97"/>
      <c r="J151" s="98"/>
    </row>
    <row r="152" spans="1:10" ht="12.75">
      <c r="A152" s="42"/>
      <c r="B152" s="97" t="s">
        <v>89</v>
      </c>
      <c r="C152" s="97"/>
      <c r="D152" s="97"/>
      <c r="E152" s="97"/>
      <c r="F152" s="39"/>
      <c r="G152" s="39"/>
      <c r="H152" s="19">
        <f>ROUND(H151,2)</f>
        <v>19.7</v>
      </c>
      <c r="I152" s="97"/>
      <c r="J152" s="98"/>
    </row>
    <row r="153" spans="1:10" ht="12.75">
      <c r="A153" s="42">
        <v>24</v>
      </c>
      <c r="B153" s="97" t="s">
        <v>44</v>
      </c>
      <c r="C153" s="97"/>
      <c r="D153" s="97"/>
      <c r="E153" s="97"/>
      <c r="F153" s="39"/>
      <c r="G153" s="39"/>
      <c r="H153" s="19">
        <f>+H149*H152</f>
        <v>591</v>
      </c>
      <c r="I153" s="97"/>
      <c r="J153" s="98"/>
    </row>
    <row r="154" spans="1:10" ht="12.75">
      <c r="A154" s="42">
        <v>25</v>
      </c>
      <c r="B154" s="97" t="s">
        <v>45</v>
      </c>
      <c r="C154" s="97"/>
      <c r="D154" s="97"/>
      <c r="E154" s="97"/>
      <c r="F154" s="39"/>
      <c r="G154" s="39"/>
      <c r="H154" s="38">
        <f>+H153*0.8</f>
        <v>472.8</v>
      </c>
      <c r="I154" s="97"/>
      <c r="J154" s="98"/>
    </row>
    <row r="155" spans="1:10" ht="12.75">
      <c r="A155" s="42"/>
      <c r="B155" s="97" t="s">
        <v>89</v>
      </c>
      <c r="C155" s="97"/>
      <c r="D155" s="97"/>
      <c r="E155" s="97"/>
      <c r="F155" s="39"/>
      <c r="G155" s="39"/>
      <c r="H155" s="19">
        <f>ROUND(H154,2)</f>
        <v>472.8</v>
      </c>
      <c r="I155" s="97"/>
      <c r="J155" s="98"/>
    </row>
    <row r="156" spans="1:10" ht="12.75">
      <c r="A156" s="42">
        <v>26</v>
      </c>
      <c r="B156" s="97" t="s">
        <v>46</v>
      </c>
      <c r="C156" s="97"/>
      <c r="D156" s="97"/>
      <c r="E156" s="97"/>
      <c r="F156" s="39"/>
      <c r="G156" s="39"/>
      <c r="H156" s="36">
        <f>+H147+H155</f>
        <v>472.8</v>
      </c>
      <c r="I156" s="97"/>
      <c r="J156" s="98"/>
    </row>
    <row r="157" spans="1:10" ht="12.75">
      <c r="A157" s="42">
        <v>27</v>
      </c>
      <c r="B157" s="97" t="s">
        <v>47</v>
      </c>
      <c r="C157" s="97"/>
      <c r="D157" s="97"/>
      <c r="E157" s="97"/>
      <c r="F157" s="39"/>
      <c r="G157" s="39"/>
      <c r="H157" s="32">
        <v>92.13</v>
      </c>
      <c r="I157" s="97"/>
      <c r="J157" s="98"/>
    </row>
    <row r="158" spans="1:10" ht="12.75">
      <c r="A158" s="42">
        <v>28</v>
      </c>
      <c r="B158" s="97" t="s">
        <v>49</v>
      </c>
      <c r="C158" s="97"/>
      <c r="D158" s="97"/>
      <c r="E158" s="97"/>
      <c r="F158" s="39"/>
      <c r="G158" s="39"/>
      <c r="H158" s="19">
        <f>IF((H156-H157)&lt;0,0,H156-H157)</f>
        <v>380.67</v>
      </c>
      <c r="I158" s="97"/>
      <c r="J158" s="98"/>
    </row>
    <row r="159" spans="1:10" ht="13.5" thickBot="1">
      <c r="A159" s="43"/>
      <c r="B159" s="103" t="s">
        <v>4</v>
      </c>
      <c r="C159" s="103"/>
      <c r="D159" s="103"/>
      <c r="E159" s="103"/>
      <c r="F159" s="44"/>
      <c r="G159" s="51"/>
      <c r="H159" s="45">
        <f>ROUND(H158,0)</f>
        <v>381</v>
      </c>
      <c r="I159" s="103" t="s">
        <v>103</v>
      </c>
      <c r="J159" s="104"/>
    </row>
    <row r="160" spans="7:8" ht="12.75">
      <c r="G160" s="2"/>
      <c r="H160" s="2"/>
    </row>
    <row r="161" spans="2:10" ht="27.75" customHeight="1">
      <c r="B161" s="137" t="s">
        <v>119</v>
      </c>
      <c r="C161" s="137"/>
      <c r="D161" s="137"/>
      <c r="E161" s="137"/>
      <c r="F161" s="137"/>
      <c r="G161" s="137"/>
      <c r="H161" s="137"/>
      <c r="I161" s="137"/>
      <c r="J161" s="137"/>
    </row>
    <row r="162" spans="2:10" ht="12.75">
      <c r="B162" s="101" t="s">
        <v>124</v>
      </c>
      <c r="C162" s="101"/>
      <c r="D162" s="101"/>
      <c r="E162" s="101"/>
      <c r="F162" s="101"/>
      <c r="G162" s="101"/>
      <c r="H162" s="101"/>
      <c r="I162" s="101"/>
      <c r="J162" s="101"/>
    </row>
    <row r="163" spans="2:10" ht="12.75">
      <c r="B163" s="97" t="s">
        <v>118</v>
      </c>
      <c r="C163" s="97"/>
      <c r="D163" s="97"/>
      <c r="E163" s="97"/>
      <c r="F163" s="97"/>
      <c r="G163" s="97"/>
      <c r="H163" s="97"/>
      <c r="I163" s="97"/>
      <c r="J163" s="97"/>
    </row>
    <row r="164" spans="2:10" ht="12.75">
      <c r="B164" s="97" t="s">
        <v>126</v>
      </c>
      <c r="C164" s="97"/>
      <c r="D164" s="97"/>
      <c r="E164" s="97"/>
      <c r="F164" s="97"/>
      <c r="G164" s="97"/>
      <c r="H164" s="97"/>
      <c r="I164" s="97"/>
      <c r="J164" s="97"/>
    </row>
    <row r="165" spans="2:10" ht="12.75">
      <c r="B165" s="97" t="s">
        <v>125</v>
      </c>
      <c r="C165" s="97"/>
      <c r="D165" s="97"/>
      <c r="E165" s="97"/>
      <c r="F165" s="97"/>
      <c r="G165" s="97"/>
      <c r="H165" s="97"/>
      <c r="I165" s="97"/>
      <c r="J165" s="97"/>
    </row>
    <row r="166" spans="2:10" ht="12.75">
      <c r="B166" s="97" t="s">
        <v>121</v>
      </c>
      <c r="C166" s="97"/>
      <c r="D166" s="97"/>
      <c r="E166" s="97"/>
      <c r="F166" s="97"/>
      <c r="G166" s="97"/>
      <c r="H166" s="97"/>
      <c r="I166" s="97"/>
      <c r="J166" s="97"/>
    </row>
    <row r="168" spans="2:10" ht="12.75">
      <c r="B168" s="136" t="s">
        <v>173</v>
      </c>
      <c r="C168" s="136"/>
      <c r="D168" s="136"/>
      <c r="E168" s="136"/>
      <c r="F168" s="136"/>
      <c r="G168" s="136"/>
      <c r="H168" s="136"/>
      <c r="I168" s="136"/>
      <c r="J168" s="136"/>
    </row>
    <row r="169" spans="2:10" ht="12.75">
      <c r="B169" s="136" t="s">
        <v>154</v>
      </c>
      <c r="C169" s="136"/>
      <c r="D169" s="136"/>
      <c r="E169" s="136"/>
      <c r="F169" s="136"/>
      <c r="G169" s="136"/>
      <c r="H169" s="136"/>
      <c r="I169" s="136"/>
      <c r="J169" s="136"/>
    </row>
    <row r="170" spans="2:10" ht="12.75">
      <c r="B170" s="136" t="s">
        <v>149</v>
      </c>
      <c r="C170" s="136"/>
      <c r="D170" s="136"/>
      <c r="E170" s="136"/>
      <c r="F170" s="136"/>
      <c r="G170" s="136"/>
      <c r="H170" s="136"/>
      <c r="I170" s="136"/>
      <c r="J170" s="136"/>
    </row>
    <row r="171" spans="2:10" ht="12.75">
      <c r="B171" s="136" t="s">
        <v>155</v>
      </c>
      <c r="C171" s="136"/>
      <c r="D171" s="136"/>
      <c r="E171" s="136"/>
      <c r="F171" s="136"/>
      <c r="G171" s="136"/>
      <c r="H171" s="136"/>
      <c r="I171" s="136"/>
      <c r="J171" s="136"/>
    </row>
    <row r="172" spans="2:10" ht="12.75">
      <c r="B172" s="136" t="s">
        <v>150</v>
      </c>
      <c r="C172" s="136"/>
      <c r="D172" s="136"/>
      <c r="E172" s="136"/>
      <c r="F172" s="136"/>
      <c r="G172" s="136"/>
      <c r="H172" s="136"/>
      <c r="I172" s="136"/>
      <c r="J172" s="136"/>
    </row>
    <row r="173" spans="2:10" ht="12.75">
      <c r="B173" s="136" t="s">
        <v>174</v>
      </c>
      <c r="C173" s="136"/>
      <c r="D173" s="136"/>
      <c r="E173" s="136"/>
      <c r="F173" s="136"/>
      <c r="G173" s="136"/>
      <c r="H173" s="136"/>
      <c r="I173" s="136"/>
      <c r="J173" s="136"/>
    </row>
    <row r="174" spans="2:10" ht="12.75">
      <c r="B174" s="26"/>
      <c r="C174" s="27"/>
      <c r="D174" s="27"/>
      <c r="E174" s="27"/>
      <c r="F174" s="27"/>
      <c r="G174" s="27"/>
      <c r="H174" s="28"/>
      <c r="I174" s="27"/>
      <c r="J174" s="27"/>
    </row>
    <row r="175" spans="2:10" ht="12.75">
      <c r="B175" s="136" t="s">
        <v>163</v>
      </c>
      <c r="C175" s="136"/>
      <c r="D175" s="136"/>
      <c r="E175" s="136"/>
      <c r="F175" s="136"/>
      <c r="G175" s="136"/>
      <c r="H175" s="136"/>
      <c r="I175" s="136"/>
      <c r="J175" s="136"/>
    </row>
    <row r="176" spans="2:10" ht="12.75">
      <c r="B176" s="132" t="s">
        <v>156</v>
      </c>
      <c r="C176" s="132"/>
      <c r="D176" s="132"/>
      <c r="E176" s="132"/>
      <c r="F176" s="132"/>
      <c r="G176" s="132"/>
      <c r="H176" s="132"/>
      <c r="I176" s="132"/>
      <c r="J176" s="132"/>
    </row>
    <row r="177" spans="2:10" ht="12.75">
      <c r="B177" s="27"/>
      <c r="C177" s="138" t="s">
        <v>157</v>
      </c>
      <c r="D177" s="138"/>
      <c r="E177" s="138"/>
      <c r="F177" s="138"/>
      <c r="G177" s="138"/>
      <c r="H177" s="138"/>
      <c r="I177" s="138"/>
      <c r="J177" s="138"/>
    </row>
    <row r="178" spans="2:10" ht="25.5" customHeight="1">
      <c r="B178" s="27"/>
      <c r="C178" s="139" t="s">
        <v>158</v>
      </c>
      <c r="D178" s="140"/>
      <c r="E178" s="140"/>
      <c r="F178" s="140"/>
      <c r="G178" s="140"/>
      <c r="H178" s="140"/>
      <c r="I178" s="140"/>
      <c r="J178" s="141"/>
    </row>
    <row r="179" spans="2:10" ht="12.75">
      <c r="B179" s="27"/>
      <c r="C179" s="142" t="s">
        <v>159</v>
      </c>
      <c r="D179" s="142"/>
      <c r="E179" s="142"/>
      <c r="F179" s="142"/>
      <c r="G179" s="142"/>
      <c r="H179" s="142"/>
      <c r="I179" s="142"/>
      <c r="J179" s="142"/>
    </row>
    <row r="180" spans="2:10" ht="12.75">
      <c r="B180" s="132" t="s">
        <v>160</v>
      </c>
      <c r="C180" s="132"/>
      <c r="D180" s="132"/>
      <c r="E180" s="132"/>
      <c r="F180" s="132"/>
      <c r="G180" s="132"/>
      <c r="H180" s="132"/>
      <c r="I180" s="132"/>
      <c r="J180" s="132"/>
    </row>
    <row r="181" spans="2:10" ht="12.75">
      <c r="B181" s="27"/>
      <c r="C181" s="143" t="s">
        <v>161</v>
      </c>
      <c r="D181" s="143"/>
      <c r="E181" s="143"/>
      <c r="F181" s="143"/>
      <c r="G181" s="143"/>
      <c r="H181" s="143"/>
      <c r="I181" s="143"/>
      <c r="J181" s="143"/>
    </row>
    <row r="182" spans="2:10" ht="24" customHeight="1">
      <c r="B182" s="27"/>
      <c r="C182" s="134" t="s">
        <v>164</v>
      </c>
      <c r="D182" s="134"/>
      <c r="E182" s="134"/>
      <c r="F182" s="134"/>
      <c r="G182" s="134"/>
      <c r="H182" s="134"/>
      <c r="I182" s="134"/>
      <c r="J182" s="134"/>
    </row>
    <row r="183" spans="2:10" ht="24" customHeight="1">
      <c r="B183" s="27"/>
      <c r="C183" s="134" t="s">
        <v>175</v>
      </c>
      <c r="D183" s="134"/>
      <c r="E183" s="134"/>
      <c r="F183" s="134"/>
      <c r="G183" s="134"/>
      <c r="H183" s="134"/>
      <c r="I183" s="134"/>
      <c r="J183" s="134"/>
    </row>
    <row r="184" spans="2:10" ht="12.75">
      <c r="B184" s="27"/>
      <c r="C184" s="134" t="s">
        <v>162</v>
      </c>
      <c r="D184" s="134"/>
      <c r="E184" s="134"/>
      <c r="F184" s="134"/>
      <c r="G184" s="134"/>
      <c r="H184" s="134"/>
      <c r="I184" s="134"/>
      <c r="J184" s="134"/>
    </row>
  </sheetData>
  <sheetProtection/>
  <mergeCells count="310">
    <mergeCell ref="H1:J1"/>
    <mergeCell ref="C179:J179"/>
    <mergeCell ref="B180:J180"/>
    <mergeCell ref="C181:J181"/>
    <mergeCell ref="C182:J182"/>
    <mergeCell ref="C183:J183"/>
    <mergeCell ref="B165:J165"/>
    <mergeCell ref="B166:J166"/>
    <mergeCell ref="B168:J168"/>
    <mergeCell ref="B169:J169"/>
    <mergeCell ref="C184:J184"/>
    <mergeCell ref="B172:J172"/>
    <mergeCell ref="B173:J173"/>
    <mergeCell ref="B175:J175"/>
    <mergeCell ref="B176:J176"/>
    <mergeCell ref="C177:J177"/>
    <mergeCell ref="C178:J178"/>
    <mergeCell ref="B170:J170"/>
    <mergeCell ref="B171:J171"/>
    <mergeCell ref="I158:J158"/>
    <mergeCell ref="I159:J159"/>
    <mergeCell ref="B161:J161"/>
    <mergeCell ref="B162:J162"/>
    <mergeCell ref="B163:J163"/>
    <mergeCell ref="B164:J164"/>
    <mergeCell ref="I152:J152"/>
    <mergeCell ref="I153:J153"/>
    <mergeCell ref="I154:J154"/>
    <mergeCell ref="I155:J155"/>
    <mergeCell ref="I156:J156"/>
    <mergeCell ref="I157:J157"/>
    <mergeCell ref="I146:J146"/>
    <mergeCell ref="I147:J147"/>
    <mergeCell ref="I148:J148"/>
    <mergeCell ref="I149:J149"/>
    <mergeCell ref="I150:J150"/>
    <mergeCell ref="I151:J151"/>
    <mergeCell ref="I140:J140"/>
    <mergeCell ref="I141:J141"/>
    <mergeCell ref="I142:J142"/>
    <mergeCell ref="I143:J143"/>
    <mergeCell ref="I144:J144"/>
    <mergeCell ref="I145:J145"/>
    <mergeCell ref="B156:E156"/>
    <mergeCell ref="B157:E157"/>
    <mergeCell ref="B158:E158"/>
    <mergeCell ref="B159:E159"/>
    <mergeCell ref="H134:J134"/>
    <mergeCell ref="H135:J135"/>
    <mergeCell ref="H136:J136"/>
    <mergeCell ref="I137:J137"/>
    <mergeCell ref="I138:J138"/>
    <mergeCell ref="I139:J139"/>
    <mergeCell ref="B150:E150"/>
    <mergeCell ref="B151:E151"/>
    <mergeCell ref="B152:E152"/>
    <mergeCell ref="B153:E153"/>
    <mergeCell ref="B154:E154"/>
    <mergeCell ref="B155:E155"/>
    <mergeCell ref="B144:E144"/>
    <mergeCell ref="B145:E145"/>
    <mergeCell ref="B146:E146"/>
    <mergeCell ref="B147:E147"/>
    <mergeCell ref="B148:E148"/>
    <mergeCell ref="B149:E149"/>
    <mergeCell ref="B138:E138"/>
    <mergeCell ref="B139:E139"/>
    <mergeCell ref="B140:E140"/>
    <mergeCell ref="B141:E141"/>
    <mergeCell ref="B142:E142"/>
    <mergeCell ref="B143:E143"/>
    <mergeCell ref="B137:E137"/>
    <mergeCell ref="B132:E132"/>
    <mergeCell ref="B129:E129"/>
    <mergeCell ref="B130:E130"/>
    <mergeCell ref="B131:E131"/>
    <mergeCell ref="A136:E136"/>
    <mergeCell ref="I127:J127"/>
    <mergeCell ref="I128:J128"/>
    <mergeCell ref="I129:J129"/>
    <mergeCell ref="I130:J130"/>
    <mergeCell ref="I131:J131"/>
    <mergeCell ref="I132:J132"/>
    <mergeCell ref="I121:J121"/>
    <mergeCell ref="I122:J122"/>
    <mergeCell ref="I123:J123"/>
    <mergeCell ref="I124:J124"/>
    <mergeCell ref="I125:J125"/>
    <mergeCell ref="I126:J126"/>
    <mergeCell ref="I110:J110"/>
    <mergeCell ref="I111:J111"/>
    <mergeCell ref="I112:J112"/>
    <mergeCell ref="I116:J116"/>
    <mergeCell ref="I117:J117"/>
    <mergeCell ref="I118:J118"/>
    <mergeCell ref="I114:J114"/>
    <mergeCell ref="I115:J115"/>
    <mergeCell ref="B126:E126"/>
    <mergeCell ref="B127:E127"/>
    <mergeCell ref="B128:E128"/>
    <mergeCell ref="B120:E120"/>
    <mergeCell ref="B121:E121"/>
    <mergeCell ref="B122:E122"/>
    <mergeCell ref="B123:E123"/>
    <mergeCell ref="I119:J119"/>
    <mergeCell ref="B124:E124"/>
    <mergeCell ref="B125:E125"/>
    <mergeCell ref="B114:E114"/>
    <mergeCell ref="B115:E115"/>
    <mergeCell ref="B116:E116"/>
    <mergeCell ref="B117:E117"/>
    <mergeCell ref="B118:E118"/>
    <mergeCell ref="B119:E119"/>
    <mergeCell ref="I120:J120"/>
    <mergeCell ref="I106:J106"/>
    <mergeCell ref="A109:E109"/>
    <mergeCell ref="B110:E110"/>
    <mergeCell ref="B111:E111"/>
    <mergeCell ref="B112:E112"/>
    <mergeCell ref="B113:E113"/>
    <mergeCell ref="I113:J113"/>
    <mergeCell ref="H107:J107"/>
    <mergeCell ref="H108:J108"/>
    <mergeCell ref="H109:J109"/>
    <mergeCell ref="I100:J100"/>
    <mergeCell ref="I101:J101"/>
    <mergeCell ref="I102:J102"/>
    <mergeCell ref="I103:J103"/>
    <mergeCell ref="I104:J104"/>
    <mergeCell ref="I105:J105"/>
    <mergeCell ref="I94:J94"/>
    <mergeCell ref="I95:J95"/>
    <mergeCell ref="I96:J96"/>
    <mergeCell ref="I97:J97"/>
    <mergeCell ref="I98:J98"/>
    <mergeCell ref="I99:J99"/>
    <mergeCell ref="I88:J88"/>
    <mergeCell ref="I89:J89"/>
    <mergeCell ref="I90:J90"/>
    <mergeCell ref="I91:J91"/>
    <mergeCell ref="I92:J92"/>
    <mergeCell ref="I93:J93"/>
    <mergeCell ref="B104:E104"/>
    <mergeCell ref="B105:E105"/>
    <mergeCell ref="B106:E106"/>
    <mergeCell ref="H81:J81"/>
    <mergeCell ref="H82:J82"/>
    <mergeCell ref="H83:J83"/>
    <mergeCell ref="I84:J84"/>
    <mergeCell ref="I85:J85"/>
    <mergeCell ref="I86:J86"/>
    <mergeCell ref="I87:J87"/>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I76:J76"/>
    <mergeCell ref="I77:J77"/>
    <mergeCell ref="I78:J78"/>
    <mergeCell ref="I79:J79"/>
    <mergeCell ref="B84:E84"/>
    <mergeCell ref="B85:E85"/>
    <mergeCell ref="B77:E77"/>
    <mergeCell ref="B78:E78"/>
    <mergeCell ref="B79:E79"/>
    <mergeCell ref="A83:E83"/>
    <mergeCell ref="I70:J70"/>
    <mergeCell ref="I71:J71"/>
    <mergeCell ref="I72:J72"/>
    <mergeCell ref="I73:J73"/>
    <mergeCell ref="I74:J74"/>
    <mergeCell ref="I75:J75"/>
    <mergeCell ref="I64:J64"/>
    <mergeCell ref="I65:J65"/>
    <mergeCell ref="I66:J66"/>
    <mergeCell ref="I67:J67"/>
    <mergeCell ref="I68:J68"/>
    <mergeCell ref="I69:J69"/>
    <mergeCell ref="I58:J58"/>
    <mergeCell ref="I59:J59"/>
    <mergeCell ref="I60:J60"/>
    <mergeCell ref="I61:J61"/>
    <mergeCell ref="I62:J62"/>
    <mergeCell ref="I63:J63"/>
    <mergeCell ref="A5:J5"/>
    <mergeCell ref="A3:J3"/>
    <mergeCell ref="H54:J54"/>
    <mergeCell ref="H55:J55"/>
    <mergeCell ref="H56:J56"/>
    <mergeCell ref="I57:J57"/>
    <mergeCell ref="I44:J44"/>
    <mergeCell ref="I45:J45"/>
    <mergeCell ref="I46:J46"/>
    <mergeCell ref="I47:J47"/>
    <mergeCell ref="I48:J48"/>
    <mergeCell ref="I27:J27"/>
    <mergeCell ref="I38:J38"/>
    <mergeCell ref="I39:J39"/>
    <mergeCell ref="I40:J40"/>
    <mergeCell ref="I41:J41"/>
    <mergeCell ref="I42:J42"/>
    <mergeCell ref="I43:J43"/>
    <mergeCell ref="I32:J32"/>
    <mergeCell ref="I33:J33"/>
    <mergeCell ref="I34:J34"/>
    <mergeCell ref="I35:J35"/>
    <mergeCell ref="I36:J36"/>
    <mergeCell ref="I37:J37"/>
    <mergeCell ref="B75:E75"/>
    <mergeCell ref="B76:E76"/>
    <mergeCell ref="B70:E70"/>
    <mergeCell ref="B71:E71"/>
    <mergeCell ref="B72:E72"/>
    <mergeCell ref="B73:E73"/>
    <mergeCell ref="H26:J26"/>
    <mergeCell ref="I28:J28"/>
    <mergeCell ref="I29:J29"/>
    <mergeCell ref="I30:J30"/>
    <mergeCell ref="I31:J31"/>
    <mergeCell ref="B69:E69"/>
    <mergeCell ref="B57:E57"/>
    <mergeCell ref="B58:E58"/>
    <mergeCell ref="B59:E59"/>
    <mergeCell ref="B60:E60"/>
    <mergeCell ref="B74:E74"/>
    <mergeCell ref="B63:E63"/>
    <mergeCell ref="B64:E64"/>
    <mergeCell ref="B65:E65"/>
    <mergeCell ref="B66:E66"/>
    <mergeCell ref="B67:E67"/>
    <mergeCell ref="B68:E68"/>
    <mergeCell ref="B61:E61"/>
    <mergeCell ref="B62:E62"/>
    <mergeCell ref="B45:E45"/>
    <mergeCell ref="B46:E46"/>
    <mergeCell ref="B47:E47"/>
    <mergeCell ref="B48:E48"/>
    <mergeCell ref="B49:E49"/>
    <mergeCell ref="A56:E56"/>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19:E19"/>
    <mergeCell ref="B20:E20"/>
    <mergeCell ref="B21:E21"/>
    <mergeCell ref="A26:E26"/>
    <mergeCell ref="B30:E30"/>
    <mergeCell ref="B31:E31"/>
    <mergeCell ref="B32:E32"/>
    <mergeCell ref="B11:E11"/>
    <mergeCell ref="B12:E12"/>
    <mergeCell ref="B13:E13"/>
    <mergeCell ref="B14:E14"/>
    <mergeCell ref="B15:E15"/>
    <mergeCell ref="B16:E16"/>
    <mergeCell ref="B22:E22"/>
    <mergeCell ref="I22:J22"/>
    <mergeCell ref="B6:E6"/>
    <mergeCell ref="B7:E7"/>
    <mergeCell ref="B8:E8"/>
    <mergeCell ref="B9:E9"/>
    <mergeCell ref="B10:E10"/>
    <mergeCell ref="B18:E18"/>
    <mergeCell ref="B17:E17"/>
    <mergeCell ref="A1:E1"/>
    <mergeCell ref="H2:J2"/>
    <mergeCell ref="I14:J14"/>
    <mergeCell ref="I15:J15"/>
    <mergeCell ref="I16:J16"/>
    <mergeCell ref="I17:J17"/>
    <mergeCell ref="I7:J7"/>
    <mergeCell ref="I6:J6"/>
    <mergeCell ref="I8:J8"/>
    <mergeCell ref="I9:J9"/>
    <mergeCell ref="H24:J25"/>
    <mergeCell ref="I19:J19"/>
    <mergeCell ref="I12:J12"/>
    <mergeCell ref="I13:J13"/>
    <mergeCell ref="I18:J18"/>
    <mergeCell ref="A4:E4"/>
    <mergeCell ref="I10:J10"/>
    <mergeCell ref="I11:J11"/>
    <mergeCell ref="I20:J20"/>
    <mergeCell ref="I21:J21"/>
  </mergeCells>
  <printOptions/>
  <pageMargins left="0.7" right="0.7" top="1.3" bottom="0.75" header="0.3" footer="0.3"/>
  <pageSetup fitToHeight="5" horizontalDpi="600" verticalDpi="600" orientation="portrait" scale="91" r:id="rId1"/>
  <headerFooter>
    <oddHeader>&amp;C&amp;14TRACS 202D Special Claims Rounding
Special Claims for Regular Vacancies
52671-C</oddHeader>
    <oddFooter>&amp;L&amp;8page &amp;P of &amp;N&amp;R&amp;8revised 10/13/2011</oddFooter>
  </headerFooter>
  <rowBreaks count="3" manualBreakCount="3">
    <brk id="51" max="255" man="1"/>
    <brk id="106" max="255" man="1"/>
    <brk id="15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workbookViewId="0" topLeftCell="A1">
      <selection activeCell="C19" sqref="C19"/>
    </sheetView>
  </sheetViews>
  <sheetFormatPr defaultColWidth="9.140625" defaultRowHeight="12.75"/>
  <cols>
    <col min="1" max="1" width="18.421875" style="0" customWidth="1"/>
    <col min="2" max="2" width="8.8515625" style="0" bestFit="1" customWidth="1"/>
    <col min="3" max="3" width="16.140625" style="0" customWidth="1"/>
    <col min="6" max="6" width="10.140625" style="0" bestFit="1" customWidth="1"/>
  </cols>
  <sheetData>
    <row r="1" spans="1:10" ht="12.75">
      <c r="A1" s="101" t="s">
        <v>16</v>
      </c>
      <c r="B1" s="101"/>
      <c r="C1" s="101"/>
      <c r="D1" s="101"/>
      <c r="E1" s="101"/>
      <c r="F1" s="101"/>
      <c r="G1" s="101"/>
      <c r="H1" s="101"/>
      <c r="I1" s="101"/>
      <c r="J1" s="101"/>
    </row>
    <row r="3" spans="3:5" ht="12.75">
      <c r="C3" s="147" t="s">
        <v>113</v>
      </c>
      <c r="D3" s="147"/>
      <c r="E3" s="147"/>
    </row>
    <row r="4" spans="1:10" ht="12.75">
      <c r="A4" s="7" t="s">
        <v>83</v>
      </c>
      <c r="B4" s="7"/>
      <c r="C4" s="148"/>
      <c r="D4" s="149"/>
      <c r="E4" s="149"/>
      <c r="F4" s="149"/>
      <c r="G4" s="149"/>
      <c r="H4" s="149"/>
      <c r="I4" s="149"/>
      <c r="J4" s="150"/>
    </row>
    <row r="5" spans="1:10" ht="24" customHeight="1">
      <c r="A5" s="7" t="s">
        <v>84</v>
      </c>
      <c r="B5" s="69">
        <v>39083</v>
      </c>
      <c r="C5" s="86" t="s">
        <v>90</v>
      </c>
      <c r="D5" s="86"/>
      <c r="E5" s="86"/>
      <c r="F5" s="86"/>
      <c r="G5" s="86"/>
      <c r="H5" s="86"/>
      <c r="I5" s="86"/>
      <c r="J5" s="86"/>
    </row>
    <row r="6" spans="1:10" ht="24" customHeight="1">
      <c r="A6" s="7" t="s">
        <v>85</v>
      </c>
      <c r="B6" s="69">
        <v>39185</v>
      </c>
      <c r="C6" s="86" t="s">
        <v>112</v>
      </c>
      <c r="D6" s="86"/>
      <c r="E6" s="86"/>
      <c r="F6" s="86"/>
      <c r="G6" s="86"/>
      <c r="H6" s="86"/>
      <c r="I6" s="86"/>
      <c r="J6" s="86"/>
    </row>
    <row r="7" spans="1:11" ht="24.75" customHeight="1">
      <c r="A7" s="7" t="s">
        <v>86</v>
      </c>
      <c r="B7" s="24">
        <f>+B6-B5</f>
        <v>102</v>
      </c>
      <c r="C7" s="78" t="s">
        <v>91</v>
      </c>
      <c r="D7" s="78"/>
      <c r="E7" s="78"/>
      <c r="F7" s="78"/>
      <c r="G7" s="78"/>
      <c r="H7" s="78"/>
      <c r="I7" s="78"/>
      <c r="J7" s="78"/>
      <c r="K7" s="1"/>
    </row>
    <row r="8" spans="1:10" ht="24" customHeight="1">
      <c r="A8" s="7" t="s">
        <v>87</v>
      </c>
      <c r="B8" s="70">
        <v>12.98</v>
      </c>
      <c r="C8" s="86"/>
      <c r="D8" s="86"/>
      <c r="E8" s="86"/>
      <c r="F8" s="86"/>
      <c r="G8" s="86"/>
      <c r="H8" s="86"/>
      <c r="I8" s="86"/>
      <c r="J8" s="86"/>
    </row>
    <row r="9" spans="1:10" ht="24.75" customHeight="1">
      <c r="A9" s="7" t="s">
        <v>89</v>
      </c>
      <c r="B9" s="7">
        <f>ROUND(B8,2)</f>
        <v>12.98</v>
      </c>
      <c r="C9" s="86" t="s">
        <v>92</v>
      </c>
      <c r="D9" s="86"/>
      <c r="E9" s="86"/>
      <c r="F9" s="86"/>
      <c r="G9" s="86"/>
      <c r="H9" s="86"/>
      <c r="I9" s="86"/>
      <c r="J9" s="86"/>
    </row>
    <row r="10" spans="1:10" ht="24" customHeight="1">
      <c r="A10" s="7" t="s">
        <v>88</v>
      </c>
      <c r="B10" s="7">
        <f>+B7*B9</f>
        <v>1323.96</v>
      </c>
      <c r="C10" s="86"/>
      <c r="D10" s="86"/>
      <c r="E10" s="86"/>
      <c r="F10" s="86"/>
      <c r="G10" s="86"/>
      <c r="H10" s="86"/>
      <c r="I10" s="86"/>
      <c r="J10" s="86"/>
    </row>
    <row r="12" spans="1:10" ht="26.25" customHeight="1">
      <c r="A12" s="84" t="s">
        <v>176</v>
      </c>
      <c r="B12" s="78"/>
      <c r="C12" s="78"/>
      <c r="D12" s="78"/>
      <c r="E12" s="78"/>
      <c r="F12" s="78"/>
      <c r="G12" s="78"/>
      <c r="H12" s="78"/>
      <c r="I12" s="78"/>
      <c r="J12" s="78"/>
    </row>
    <row r="13" spans="1:10" ht="12.75">
      <c r="A13" s="144"/>
      <c r="B13" s="145"/>
      <c r="C13" s="145"/>
      <c r="D13" s="145"/>
      <c r="E13" s="145"/>
      <c r="F13" s="145"/>
      <c r="G13" s="145"/>
      <c r="H13" s="145"/>
      <c r="I13" s="145"/>
      <c r="J13" s="146"/>
    </row>
    <row r="14" spans="1:11" ht="48.75" customHeight="1">
      <c r="A14" s="84" t="s">
        <v>177</v>
      </c>
      <c r="B14" s="78"/>
      <c r="C14" s="78"/>
      <c r="D14" s="78"/>
      <c r="E14" s="78"/>
      <c r="F14" s="78"/>
      <c r="G14" s="78"/>
      <c r="H14" s="78"/>
      <c r="I14" s="78"/>
      <c r="J14" s="78"/>
      <c r="K14" s="1"/>
    </row>
    <row r="15" spans="1:11" ht="12.75">
      <c r="A15" s="1"/>
      <c r="B15" s="1"/>
      <c r="C15" s="1"/>
      <c r="D15" s="1"/>
      <c r="E15" s="1"/>
      <c r="F15" s="1"/>
      <c r="G15" s="1"/>
      <c r="H15" s="1"/>
      <c r="I15" s="1"/>
      <c r="J15" s="1"/>
      <c r="K15" s="1"/>
    </row>
    <row r="16" spans="1:11" ht="12.75">
      <c r="A16" s="1"/>
      <c r="B16" s="1"/>
      <c r="C16" s="1"/>
      <c r="D16" s="1"/>
      <c r="E16" s="1"/>
      <c r="F16" s="1"/>
      <c r="G16" s="1"/>
      <c r="H16" s="1"/>
      <c r="I16" s="1"/>
      <c r="J16" s="1"/>
      <c r="K16" s="1"/>
    </row>
    <row r="17" spans="1:11" ht="12.75">
      <c r="A17" s="1"/>
      <c r="B17" s="1"/>
      <c r="C17" s="1"/>
      <c r="D17" s="1"/>
      <c r="E17" s="1"/>
      <c r="F17" s="1"/>
      <c r="G17" s="1"/>
      <c r="H17" s="1"/>
      <c r="I17" s="1"/>
      <c r="J17" s="1"/>
      <c r="K17" s="1"/>
    </row>
  </sheetData>
  <sheetProtection/>
  <mergeCells count="12">
    <mergeCell ref="C4:J4"/>
    <mergeCell ref="A12:J12"/>
    <mergeCell ref="A14:J14"/>
    <mergeCell ref="A1:J1"/>
    <mergeCell ref="A13:J13"/>
    <mergeCell ref="C3:E3"/>
    <mergeCell ref="C5:J5"/>
    <mergeCell ref="C6:J6"/>
    <mergeCell ref="C7:J7"/>
    <mergeCell ref="C8:J8"/>
    <mergeCell ref="C9:J9"/>
    <mergeCell ref="C10:J10"/>
  </mergeCells>
  <printOptions/>
  <pageMargins left="0.75" right="0.75" top="1.30194444444444" bottom="1" header="0.5" footer="0.5"/>
  <pageSetup fitToHeight="3" fitToWidth="1" horizontalDpi="600" verticalDpi="600" orientation="portrait" scale="86" r:id="rId1"/>
  <headerFooter alignWithMargins="0">
    <oddHeader>&amp;C&amp;14TRACS 202D Special Claims Rounding
Special Claims for Debt Service
52671-D</oddHeader>
    <oddFooter>&amp;L&amp;8page &amp;P of &amp;N&amp;R&amp;8revised 10/13/2011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IPM-Software,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Jed Graef</dc:creator>
  <cp:keywords/>
  <dc:description/>
  <cp:lastModifiedBy>Jed Graef</cp:lastModifiedBy>
  <cp:lastPrinted>2012-06-19T12:32:22Z</cp:lastPrinted>
  <dcterms:created xsi:type="dcterms:W3CDTF">2007-06-12T22:45:35Z</dcterms:created>
  <dcterms:modified xsi:type="dcterms:W3CDTF">2012-06-26T14:10:28Z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